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40DA8276-E914-4EB9-9A5A-ACBCFE7941FB}" xr6:coauthVersionLast="47" xr6:coauthVersionMax="47" xr10:uidLastSave="{00000000-0000-0000-0000-000000000000}"/>
  <bookViews>
    <workbookView showVerticalScroll="0" xWindow="1650" yWindow="0" windowWidth="15690" windowHeight="15600" firstSheet="1" activeTab="1" xr2:uid="{00000000-000D-0000-FFFF-FFFF00000000}"/>
  </bookViews>
  <sheets>
    <sheet name="目次" sheetId="4" r:id="rId1"/>
    <sheet name="車種別・千葉" sheetId="1" r:id="rId2"/>
    <sheet name="車種別・千葉 (軽)" sheetId="6" r:id="rId3"/>
    <sheet name="車種別・全国" sheetId="3" r:id="rId4"/>
    <sheet name="車種別・全国 (軽)" sheetId="7" r:id="rId5"/>
  </sheets>
  <definedNames>
    <definedName name="_xlnm.Print_Area" localSheetId="1">車種別・千葉!$A$1:$AD$20</definedName>
    <definedName name="_xlnm.Print_Area" localSheetId="2">'車種別・千葉 (軽)'!$A$1:$T$20</definedName>
    <definedName name="_xlnm.Print_Area" localSheetId="3">車種別・全国!$A$1:$AD$20</definedName>
    <definedName name="_xlnm.Print_Area" localSheetId="4">'車種別・全国 (軽)'!$A$1:$J$20</definedName>
    <definedName name="_xlnm.Print_Area" localSheetId="0">目次!$A$1:$F$15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7" l="1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J5" i="7" s="1"/>
  <c r="AD19" i="3"/>
  <c r="AD18" i="3"/>
  <c r="AD17" i="3"/>
  <c r="T19" i="6"/>
  <c r="T18" i="6"/>
  <c r="T17" i="6"/>
  <c r="AD19" i="1"/>
  <c r="AD18" i="1"/>
  <c r="AD17" i="1"/>
  <c r="H19" i="6"/>
  <c r="AB16" i="1"/>
  <c r="AD15" i="1"/>
  <c r="F18" i="7"/>
  <c r="C18" i="7"/>
  <c r="F11" i="7"/>
  <c r="F19" i="7" s="1"/>
  <c r="C11" i="7"/>
  <c r="C19" i="7" s="1"/>
  <c r="X18" i="3"/>
  <c r="P18" i="3"/>
  <c r="M18" i="3"/>
  <c r="G18" i="3"/>
  <c r="D18" i="3"/>
  <c r="D19" i="3"/>
  <c r="AA11" i="3"/>
  <c r="AA19" i="3"/>
  <c r="X11" i="3"/>
  <c r="P11" i="3"/>
  <c r="P19" i="3"/>
  <c r="M11" i="3"/>
  <c r="G11" i="3"/>
  <c r="G19" i="3"/>
  <c r="D11" i="3"/>
  <c r="J19" i="6"/>
  <c r="J18" i="6"/>
  <c r="G18" i="6"/>
  <c r="D18" i="6"/>
  <c r="J11" i="6"/>
  <c r="G11" i="6"/>
  <c r="D11" i="6"/>
  <c r="D19" i="6"/>
  <c r="AA19" i="1"/>
  <c r="AA18" i="1"/>
  <c r="X18" i="1"/>
  <c r="P18" i="1"/>
  <c r="M18" i="1"/>
  <c r="M19" i="1"/>
  <c r="G18" i="1"/>
  <c r="G19" i="1"/>
  <c r="D18" i="1"/>
  <c r="P11" i="1"/>
  <c r="M11" i="1"/>
  <c r="G11" i="1"/>
  <c r="D11" i="1"/>
  <c r="AA11" i="1"/>
  <c r="X11" i="1"/>
  <c r="X19" i="1"/>
  <c r="E18" i="7"/>
  <c r="G18" i="7" s="1"/>
  <c r="E11" i="7"/>
  <c r="G11" i="7" s="1"/>
  <c r="I17" i="7"/>
  <c r="I16" i="7"/>
  <c r="I15" i="7"/>
  <c r="I14" i="7"/>
  <c r="I13" i="7"/>
  <c r="I18" i="7"/>
  <c r="I12" i="7"/>
  <c r="I10" i="7"/>
  <c r="I9" i="7"/>
  <c r="I8" i="7"/>
  <c r="I11" i="7" s="1"/>
  <c r="I19" i="7" s="1"/>
  <c r="I7" i="7"/>
  <c r="I6" i="7"/>
  <c r="I5" i="7"/>
  <c r="B11" i="7"/>
  <c r="D11" i="7" s="1"/>
  <c r="O18" i="1"/>
  <c r="Q18" i="1" s="1"/>
  <c r="O11" i="1"/>
  <c r="AC6" i="1"/>
  <c r="AC7" i="1"/>
  <c r="AC8" i="1"/>
  <c r="AC9" i="1"/>
  <c r="AC10" i="1"/>
  <c r="AC12" i="1"/>
  <c r="AC13" i="1"/>
  <c r="AC14" i="1"/>
  <c r="AC15" i="1"/>
  <c r="AC16" i="1"/>
  <c r="AC17" i="1"/>
  <c r="AC5" i="1"/>
  <c r="C11" i="6"/>
  <c r="C19" i="6" s="1"/>
  <c r="E19" i="6" s="1"/>
  <c r="U17" i="1"/>
  <c r="J17" i="1"/>
  <c r="C18" i="6"/>
  <c r="E18" i="6"/>
  <c r="E7" i="1"/>
  <c r="E9" i="3"/>
  <c r="N12" i="1"/>
  <c r="Q12" i="1"/>
  <c r="N13" i="1"/>
  <c r="Q13" i="1"/>
  <c r="N14" i="1"/>
  <c r="Q14" i="1"/>
  <c r="N15" i="1"/>
  <c r="Q15" i="1"/>
  <c r="N16" i="1"/>
  <c r="Q16" i="1"/>
  <c r="N17" i="1"/>
  <c r="Q17" i="1"/>
  <c r="D5" i="7"/>
  <c r="G5" i="7"/>
  <c r="D6" i="7"/>
  <c r="G6" i="7"/>
  <c r="D7" i="7"/>
  <c r="G7" i="7"/>
  <c r="J7" i="7"/>
  <c r="D8" i="7"/>
  <c r="G8" i="7"/>
  <c r="D9" i="7"/>
  <c r="G9" i="7"/>
  <c r="J9" i="7"/>
  <c r="D10" i="7"/>
  <c r="G10" i="7"/>
  <c r="D12" i="7"/>
  <c r="G12" i="7"/>
  <c r="D13" i="7"/>
  <c r="G13" i="7"/>
  <c r="J13" i="7"/>
  <c r="D14" i="7"/>
  <c r="G14" i="7"/>
  <c r="D15" i="7"/>
  <c r="G15" i="7"/>
  <c r="D16" i="7"/>
  <c r="G16" i="7"/>
  <c r="J16" i="7"/>
  <c r="D17" i="7"/>
  <c r="G17" i="7"/>
  <c r="J17" i="7"/>
  <c r="B18" i="7"/>
  <c r="D18" i="7" s="1"/>
  <c r="E5" i="6"/>
  <c r="H5" i="6"/>
  <c r="K5" i="6"/>
  <c r="L5" i="6"/>
  <c r="R5" i="6" s="1"/>
  <c r="T5" i="6" s="1"/>
  <c r="M5" i="6"/>
  <c r="S5" i="6"/>
  <c r="Q5" i="6"/>
  <c r="E6" i="6"/>
  <c r="H6" i="6"/>
  <c r="K6" i="6"/>
  <c r="L6" i="6"/>
  <c r="R6" i="6" s="1"/>
  <c r="T6" i="6" s="1"/>
  <c r="M6" i="6"/>
  <c r="S6" i="6"/>
  <c r="Q6" i="6"/>
  <c r="E7" i="6"/>
  <c r="H7" i="6"/>
  <c r="K7" i="6"/>
  <c r="L7" i="6"/>
  <c r="R7" i="6" s="1"/>
  <c r="T7" i="6" s="1"/>
  <c r="M7" i="6"/>
  <c r="S7" i="6"/>
  <c r="Q7" i="6"/>
  <c r="E8" i="6"/>
  <c r="H8" i="6"/>
  <c r="K8" i="6"/>
  <c r="L8" i="6"/>
  <c r="R8" i="6" s="1"/>
  <c r="T8" i="6" s="1"/>
  <c r="M8" i="6"/>
  <c r="S8" i="6"/>
  <c r="Q8" i="6"/>
  <c r="E9" i="6"/>
  <c r="H9" i="6"/>
  <c r="K9" i="6"/>
  <c r="L9" i="6"/>
  <c r="R9" i="6"/>
  <c r="T9" i="6" s="1"/>
  <c r="M9" i="6"/>
  <c r="S9" i="6"/>
  <c r="Q9" i="6"/>
  <c r="E10" i="6"/>
  <c r="H10" i="6"/>
  <c r="K10" i="6"/>
  <c r="L10" i="6"/>
  <c r="R10" i="6" s="1"/>
  <c r="T10" i="6" s="1"/>
  <c r="M10" i="6"/>
  <c r="S10" i="6"/>
  <c r="Q10" i="6"/>
  <c r="F11" i="6"/>
  <c r="F19" i="6" s="1"/>
  <c r="I11" i="6"/>
  <c r="I19" i="6" s="1"/>
  <c r="K19" i="6" s="1"/>
  <c r="O11" i="6"/>
  <c r="Q11" i="6"/>
  <c r="E12" i="6"/>
  <c r="H12" i="6"/>
  <c r="K12" i="6"/>
  <c r="L12" i="6"/>
  <c r="N12" i="6" s="1"/>
  <c r="M12" i="6"/>
  <c r="Q12" i="6"/>
  <c r="E13" i="6"/>
  <c r="H13" i="6"/>
  <c r="K13" i="6"/>
  <c r="L13" i="6"/>
  <c r="R13" i="6"/>
  <c r="T13" i="6" s="1"/>
  <c r="M13" i="6"/>
  <c r="S13" i="6"/>
  <c r="Q13" i="6"/>
  <c r="E14" i="6"/>
  <c r="H14" i="6"/>
  <c r="K14" i="6"/>
  <c r="L14" i="6"/>
  <c r="N14" i="6" s="1"/>
  <c r="R14" i="6"/>
  <c r="T14" i="6" s="1"/>
  <c r="M14" i="6"/>
  <c r="S14" i="6"/>
  <c r="Q14" i="6"/>
  <c r="E15" i="6"/>
  <c r="H15" i="6"/>
  <c r="K15" i="6"/>
  <c r="L15" i="6"/>
  <c r="M15" i="6"/>
  <c r="S15" i="6"/>
  <c r="Q15" i="6"/>
  <c r="E16" i="6"/>
  <c r="H16" i="6"/>
  <c r="K16" i="6"/>
  <c r="L16" i="6"/>
  <c r="R16" i="6" s="1"/>
  <c r="T16" i="6" s="1"/>
  <c r="M16" i="6"/>
  <c r="Q16" i="6"/>
  <c r="E17" i="6"/>
  <c r="H17" i="6"/>
  <c r="K17" i="6"/>
  <c r="L17" i="6"/>
  <c r="R17" i="6" s="1"/>
  <c r="M17" i="6"/>
  <c r="Q17" i="6"/>
  <c r="F18" i="6"/>
  <c r="H18" i="6" s="1"/>
  <c r="I18" i="6"/>
  <c r="K18" i="6" s="1"/>
  <c r="O18" i="6"/>
  <c r="Q18" i="6"/>
  <c r="U8" i="1"/>
  <c r="T9" i="3"/>
  <c r="V9" i="3" s="1"/>
  <c r="I9" i="3"/>
  <c r="J9" i="3"/>
  <c r="U9" i="3"/>
  <c r="T8" i="1"/>
  <c r="V8" i="1" s="1"/>
  <c r="J6" i="1"/>
  <c r="U6" i="1"/>
  <c r="J7" i="1"/>
  <c r="U7" i="1"/>
  <c r="J8" i="1"/>
  <c r="I8" i="1"/>
  <c r="K8" i="1" s="1"/>
  <c r="U9" i="1"/>
  <c r="V9" i="1"/>
  <c r="J9" i="1"/>
  <c r="J10" i="1"/>
  <c r="U10" i="1"/>
  <c r="T10" i="1"/>
  <c r="V10" i="1" s="1"/>
  <c r="I10" i="1"/>
  <c r="J5" i="1"/>
  <c r="U5" i="1"/>
  <c r="J12" i="1"/>
  <c r="U12" i="1"/>
  <c r="J13" i="1"/>
  <c r="U13" i="1"/>
  <c r="J14" i="1"/>
  <c r="U14" i="1"/>
  <c r="J15" i="1"/>
  <c r="U15" i="1"/>
  <c r="V15" i="1"/>
  <c r="J16" i="1"/>
  <c r="U16" i="1"/>
  <c r="S11" i="1"/>
  <c r="R11" i="1"/>
  <c r="R19" i="1"/>
  <c r="S18" i="1"/>
  <c r="S19" i="1"/>
  <c r="R18" i="1"/>
  <c r="R11" i="3"/>
  <c r="R19" i="3"/>
  <c r="T17" i="1"/>
  <c r="T16" i="1"/>
  <c r="T18" i="1" s="1"/>
  <c r="V18" i="1" s="1"/>
  <c r="T15" i="1"/>
  <c r="T14" i="1"/>
  <c r="T13" i="1"/>
  <c r="V13" i="1" s="1"/>
  <c r="T12" i="1"/>
  <c r="V12" i="1" s="1"/>
  <c r="I17" i="1"/>
  <c r="AB17" i="1" s="1"/>
  <c r="I16" i="1"/>
  <c r="I15" i="1"/>
  <c r="AB15" i="1" s="1"/>
  <c r="I14" i="1"/>
  <c r="I13" i="1"/>
  <c r="K13" i="1" s="1"/>
  <c r="I12" i="1"/>
  <c r="K12" i="1" s="1"/>
  <c r="T17" i="3"/>
  <c r="V17" i="3" s="1"/>
  <c r="T16" i="3"/>
  <c r="V16" i="3" s="1"/>
  <c r="T15" i="3"/>
  <c r="V15" i="3" s="1"/>
  <c r="T14" i="3"/>
  <c r="T13" i="3"/>
  <c r="AB13" i="3" s="1"/>
  <c r="AD13" i="3" s="1"/>
  <c r="T12" i="3"/>
  <c r="T10" i="3"/>
  <c r="T8" i="3"/>
  <c r="V8" i="3" s="1"/>
  <c r="T7" i="3"/>
  <c r="T6" i="3"/>
  <c r="AB6" i="3" s="1"/>
  <c r="AD6" i="3" s="1"/>
  <c r="V6" i="3"/>
  <c r="T5" i="3"/>
  <c r="AB5" i="3" s="1"/>
  <c r="T9" i="1"/>
  <c r="T7" i="1"/>
  <c r="V7" i="1" s="1"/>
  <c r="T6" i="1"/>
  <c r="V6" i="1" s="1"/>
  <c r="T5" i="1"/>
  <c r="V5" i="1" s="1"/>
  <c r="I9" i="1"/>
  <c r="K9" i="1" s="1"/>
  <c r="I7" i="1"/>
  <c r="AB7" i="1" s="1"/>
  <c r="AD7" i="1" s="1"/>
  <c r="I6" i="1"/>
  <c r="I5" i="1"/>
  <c r="J6" i="3"/>
  <c r="AC6" i="3"/>
  <c r="U6" i="3"/>
  <c r="J7" i="3"/>
  <c r="K7" i="3"/>
  <c r="U7" i="3"/>
  <c r="V7" i="3"/>
  <c r="J8" i="3"/>
  <c r="U8" i="3"/>
  <c r="AC8" i="3"/>
  <c r="J10" i="3"/>
  <c r="U10" i="3"/>
  <c r="V10" i="3"/>
  <c r="J5" i="3"/>
  <c r="U5" i="3"/>
  <c r="J12" i="3"/>
  <c r="U12" i="3"/>
  <c r="U18" i="3"/>
  <c r="J13" i="3"/>
  <c r="U13" i="3"/>
  <c r="V13" i="3"/>
  <c r="J14" i="3"/>
  <c r="U14" i="3"/>
  <c r="V14" i="3"/>
  <c r="J15" i="3"/>
  <c r="U15" i="3"/>
  <c r="J16" i="3"/>
  <c r="U16" i="3"/>
  <c r="J17" i="3"/>
  <c r="U17" i="3"/>
  <c r="I5" i="3"/>
  <c r="I6" i="3"/>
  <c r="I7" i="3"/>
  <c r="AB7" i="3"/>
  <c r="AD7" i="3" s="1"/>
  <c r="I8" i="3"/>
  <c r="K8" i="3" s="1"/>
  <c r="I10" i="3"/>
  <c r="K10" i="3" s="1"/>
  <c r="I12" i="3"/>
  <c r="K12" i="3"/>
  <c r="I15" i="3"/>
  <c r="K15" i="3" s="1"/>
  <c r="I16" i="3"/>
  <c r="I17" i="3"/>
  <c r="I13" i="3"/>
  <c r="K13" i="3"/>
  <c r="I14" i="3"/>
  <c r="W11" i="3"/>
  <c r="Y11" i="3" s="1"/>
  <c r="W18" i="3"/>
  <c r="Y18" i="3" s="1"/>
  <c r="Y17" i="3"/>
  <c r="Y16" i="3"/>
  <c r="Y15" i="3"/>
  <c r="Y14" i="3"/>
  <c r="Y13" i="3"/>
  <c r="Y12" i="3"/>
  <c r="Y10" i="3"/>
  <c r="Y9" i="3"/>
  <c r="Y8" i="3"/>
  <c r="Y7" i="3"/>
  <c r="Y6" i="3"/>
  <c r="Y5" i="3"/>
  <c r="O11" i="3"/>
  <c r="Q11" i="3" s="1"/>
  <c r="O18" i="3"/>
  <c r="Q18" i="3" s="1"/>
  <c r="Q17" i="3"/>
  <c r="Q16" i="3"/>
  <c r="Q15" i="3"/>
  <c r="Q14" i="3"/>
  <c r="Q13" i="3"/>
  <c r="Q12" i="3"/>
  <c r="Q10" i="3"/>
  <c r="Q9" i="3"/>
  <c r="Q8" i="3"/>
  <c r="Q7" i="3"/>
  <c r="Q6" i="3"/>
  <c r="Q5" i="3"/>
  <c r="L11" i="3"/>
  <c r="L18" i="3"/>
  <c r="N18" i="3" s="1"/>
  <c r="N17" i="3"/>
  <c r="N16" i="3"/>
  <c r="N15" i="3"/>
  <c r="N14" i="3"/>
  <c r="N13" i="3"/>
  <c r="N12" i="3"/>
  <c r="N10" i="3"/>
  <c r="N9" i="3"/>
  <c r="N8" i="3"/>
  <c r="N7" i="3"/>
  <c r="N6" i="3"/>
  <c r="N5" i="3"/>
  <c r="F11" i="3"/>
  <c r="H11" i="3" s="1"/>
  <c r="F18" i="3"/>
  <c r="H18" i="3" s="1"/>
  <c r="H17" i="3"/>
  <c r="H16" i="3"/>
  <c r="H15" i="3"/>
  <c r="H14" i="3"/>
  <c r="H13" i="3"/>
  <c r="H12" i="3"/>
  <c r="H10" i="3"/>
  <c r="H9" i="3"/>
  <c r="H8" i="3"/>
  <c r="H7" i="3"/>
  <c r="H6" i="3"/>
  <c r="H5" i="3"/>
  <c r="C11" i="3"/>
  <c r="E11" i="3" s="1"/>
  <c r="C18" i="3"/>
  <c r="E18" i="3" s="1"/>
  <c r="E17" i="3"/>
  <c r="E16" i="3"/>
  <c r="E15" i="3"/>
  <c r="E14" i="3"/>
  <c r="E13" i="3"/>
  <c r="E12" i="3"/>
  <c r="E10" i="3"/>
  <c r="E8" i="3"/>
  <c r="E7" i="3"/>
  <c r="E6" i="3"/>
  <c r="E5" i="3"/>
  <c r="Z18" i="3"/>
  <c r="Z11" i="3"/>
  <c r="W11" i="1"/>
  <c r="Y11" i="1" s="1"/>
  <c r="W18" i="1"/>
  <c r="Y18" i="1" s="1"/>
  <c r="Y17" i="1"/>
  <c r="Y16" i="1"/>
  <c r="Y15" i="1"/>
  <c r="Y14" i="1"/>
  <c r="Y13" i="1"/>
  <c r="Y12" i="1"/>
  <c r="Y10" i="1"/>
  <c r="Y9" i="1"/>
  <c r="Y8" i="1"/>
  <c r="Y7" i="1"/>
  <c r="Y6" i="1"/>
  <c r="Y5" i="1"/>
  <c r="Q10" i="1"/>
  <c r="Q9" i="1"/>
  <c r="Q8" i="1"/>
  <c r="Q7" i="1"/>
  <c r="Q6" i="1"/>
  <c r="Q5" i="1"/>
  <c r="L11" i="1"/>
  <c r="N11" i="1" s="1"/>
  <c r="L18" i="1"/>
  <c r="N18" i="1" s="1"/>
  <c r="N10" i="1"/>
  <c r="N9" i="1"/>
  <c r="N8" i="1"/>
  <c r="N7" i="1"/>
  <c r="N6" i="1"/>
  <c r="N5" i="1"/>
  <c r="F11" i="1"/>
  <c r="F18" i="1"/>
  <c r="H18" i="1" s="1"/>
  <c r="H17" i="1"/>
  <c r="H16" i="1"/>
  <c r="H15" i="1"/>
  <c r="H14" i="1"/>
  <c r="H13" i="1"/>
  <c r="H12" i="1"/>
  <c r="H10" i="1"/>
  <c r="H9" i="1"/>
  <c r="H8" i="1"/>
  <c r="H7" i="1"/>
  <c r="H6" i="1"/>
  <c r="H5" i="1"/>
  <c r="C11" i="1"/>
  <c r="E11" i="1" s="1"/>
  <c r="C18" i="1"/>
  <c r="C19" i="1" s="1"/>
  <c r="E19" i="1" s="1"/>
  <c r="E17" i="1"/>
  <c r="E16" i="1"/>
  <c r="E15" i="1"/>
  <c r="E14" i="1"/>
  <c r="E13" i="1"/>
  <c r="E12" i="1"/>
  <c r="E10" i="1"/>
  <c r="E9" i="1"/>
  <c r="E8" i="1"/>
  <c r="E6" i="1"/>
  <c r="E5" i="1"/>
  <c r="Z11" i="1"/>
  <c r="Z18" i="1"/>
  <c r="K10" i="1"/>
  <c r="O19" i="6"/>
  <c r="Q19" i="6"/>
  <c r="AC5" i="3"/>
  <c r="K5" i="3"/>
  <c r="AC13" i="3"/>
  <c r="S17" i="6"/>
  <c r="K5" i="1"/>
  <c r="AB8" i="1"/>
  <c r="AD8" i="1" s="1"/>
  <c r="K9" i="3"/>
  <c r="AB12" i="3"/>
  <c r="K15" i="1"/>
  <c r="W19" i="3"/>
  <c r="Y19" i="3" s="1"/>
  <c r="V17" i="1"/>
  <c r="I18" i="1"/>
  <c r="K18" i="1" s="1"/>
  <c r="J12" i="7"/>
  <c r="AB14" i="3"/>
  <c r="AD14" i="3" s="1"/>
  <c r="K14" i="3"/>
  <c r="X19" i="3"/>
  <c r="U11" i="3"/>
  <c r="M19" i="3"/>
  <c r="AC17" i="3"/>
  <c r="AC12" i="3"/>
  <c r="AC15" i="3"/>
  <c r="V12" i="3"/>
  <c r="AC9" i="3"/>
  <c r="AC10" i="3"/>
  <c r="AC14" i="3"/>
  <c r="J18" i="3"/>
  <c r="J11" i="3"/>
  <c r="AC7" i="3"/>
  <c r="AC16" i="3"/>
  <c r="K6" i="3"/>
  <c r="J19" i="3"/>
  <c r="R15" i="6"/>
  <c r="T15" i="6" s="1"/>
  <c r="N15" i="6"/>
  <c r="N9" i="6"/>
  <c r="G19" i="6"/>
  <c r="M11" i="6"/>
  <c r="M18" i="6"/>
  <c r="S12" i="6"/>
  <c r="S16" i="6"/>
  <c r="S11" i="6"/>
  <c r="AB12" i="1"/>
  <c r="AB6" i="1"/>
  <c r="AD6" i="1" s="1"/>
  <c r="V16" i="1"/>
  <c r="V14" i="1"/>
  <c r="K6" i="1"/>
  <c r="K16" i="1"/>
  <c r="K14" i="1"/>
  <c r="U18" i="1"/>
  <c r="P19" i="1"/>
  <c r="U11" i="1"/>
  <c r="J18" i="1"/>
  <c r="AC18" i="1"/>
  <c r="J11" i="1"/>
  <c r="D19" i="1"/>
  <c r="AC11" i="1"/>
  <c r="U19" i="3"/>
  <c r="AC11" i="3"/>
  <c r="AC18" i="3"/>
  <c r="M19" i="6"/>
  <c r="S18" i="6"/>
  <c r="S19" i="6"/>
  <c r="U19" i="1"/>
  <c r="J19" i="1"/>
  <c r="AC19" i="1"/>
  <c r="AC19" i="3"/>
  <c r="J15" i="7" l="1"/>
  <c r="J10" i="7"/>
  <c r="J8" i="7"/>
  <c r="AB17" i="3"/>
  <c r="K17" i="3"/>
  <c r="K17" i="1"/>
  <c r="N17" i="6"/>
  <c r="AB16" i="3"/>
  <c r="AD16" i="3" s="1"/>
  <c r="K16" i="3"/>
  <c r="O19" i="1"/>
  <c r="Q19" i="1" s="1"/>
  <c r="AD16" i="1"/>
  <c r="N16" i="6"/>
  <c r="AB15" i="3"/>
  <c r="AD15" i="3" s="1"/>
  <c r="I18" i="3"/>
  <c r="K18" i="3" s="1"/>
  <c r="Z19" i="3"/>
  <c r="AB14" i="1"/>
  <c r="AD14" i="1" s="1"/>
  <c r="L18" i="6"/>
  <c r="N18" i="6" s="1"/>
  <c r="J18" i="7"/>
  <c r="J14" i="7"/>
  <c r="L19" i="3"/>
  <c r="N19" i="3" s="1"/>
  <c r="T18" i="3"/>
  <c r="V18" i="3" s="1"/>
  <c r="Z19" i="1"/>
  <c r="AB13" i="1"/>
  <c r="AD13" i="1" s="1"/>
  <c r="N13" i="6"/>
  <c r="AD12" i="3"/>
  <c r="F19" i="1"/>
  <c r="H19" i="1" s="1"/>
  <c r="AD12" i="1"/>
  <c r="E18" i="1"/>
  <c r="R12" i="6"/>
  <c r="R18" i="6" s="1"/>
  <c r="I11" i="3"/>
  <c r="K11" i="3" s="1"/>
  <c r="AB10" i="3"/>
  <c r="AD10" i="3" s="1"/>
  <c r="AB10" i="1"/>
  <c r="AD10" i="1" s="1"/>
  <c r="N10" i="6"/>
  <c r="AB9" i="3"/>
  <c r="AD9" i="3" s="1"/>
  <c r="AB9" i="1"/>
  <c r="AD9" i="1" s="1"/>
  <c r="AB8" i="3"/>
  <c r="AD8" i="3" s="1"/>
  <c r="T11" i="1"/>
  <c r="T19" i="1" s="1"/>
  <c r="V19" i="1" s="1"/>
  <c r="N8" i="6"/>
  <c r="E11" i="6"/>
  <c r="B19" i="7"/>
  <c r="D19" i="7" s="1"/>
  <c r="N7" i="6"/>
  <c r="W19" i="1"/>
  <c r="Y19" i="1" s="1"/>
  <c r="Q11" i="1"/>
  <c r="K7" i="1"/>
  <c r="I11" i="1"/>
  <c r="K11" i="1" s="1"/>
  <c r="K11" i="6"/>
  <c r="N6" i="6"/>
  <c r="L19" i="1"/>
  <c r="N19" i="1" s="1"/>
  <c r="J6" i="7"/>
  <c r="E19" i="7"/>
  <c r="G19" i="7" s="1"/>
  <c r="J11" i="7"/>
  <c r="L11" i="6"/>
  <c r="L19" i="6" s="1"/>
  <c r="N19" i="6" s="1"/>
  <c r="N5" i="6"/>
  <c r="H11" i="6"/>
  <c r="R11" i="6"/>
  <c r="O19" i="3"/>
  <c r="Q19" i="3" s="1"/>
  <c r="AD5" i="3"/>
  <c r="V5" i="3"/>
  <c r="T11" i="3"/>
  <c r="V11" i="3" s="1"/>
  <c r="N11" i="3"/>
  <c r="F19" i="3"/>
  <c r="H19" i="3" s="1"/>
  <c r="C19" i="3"/>
  <c r="E19" i="3" s="1"/>
  <c r="AB5" i="1"/>
  <c r="AD5" i="1"/>
  <c r="H11" i="1"/>
  <c r="I19" i="3" l="1"/>
  <c r="K19" i="3" s="1"/>
  <c r="AB18" i="3"/>
  <c r="AB18" i="1"/>
  <c r="T12" i="6"/>
  <c r="V11" i="1"/>
  <c r="AB11" i="1"/>
  <c r="AD11" i="1" s="1"/>
  <c r="J19" i="7"/>
  <c r="AB11" i="3"/>
  <c r="AD11" i="3" s="1"/>
  <c r="I19" i="1"/>
  <c r="K19" i="1" s="1"/>
  <c r="N11" i="6"/>
  <c r="T11" i="6"/>
  <c r="R19" i="6"/>
  <c r="T19" i="3"/>
  <c r="V19" i="3" s="1"/>
  <c r="AB19" i="1" l="1"/>
  <c r="AB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表題をクリック
目次に戻ります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2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表題をクリック
目次に戻ります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表題をクリック
目次に戻ります</t>
        </r>
      </text>
    </comment>
  </commentList>
</comments>
</file>

<file path=xl/sharedStrings.xml><?xml version="1.0" encoding="utf-8"?>
<sst xmlns="http://schemas.openxmlformats.org/spreadsheetml/2006/main" count="199" uniqueCount="85">
  <si>
    <t>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</si>
  <si>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</si>
  <si>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</si>
  <si>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</si>
  <si>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</si>
  <si>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</si>
  <si>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</si>
  <si>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</si>
  <si>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</si>
  <si>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車種別新車登録台数（千葉県）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3">
      <t>チバケン</t>
    </rPh>
    <phoneticPr fontId="2"/>
  </si>
  <si>
    <t>対比</t>
    <rPh sb="0" eb="2">
      <t>タイヒ</t>
    </rPh>
    <phoneticPr fontId="2"/>
  </si>
  <si>
    <t>2月</t>
    <phoneticPr fontId="2"/>
  </si>
  <si>
    <t>3月</t>
    <phoneticPr fontId="2"/>
  </si>
  <si>
    <t>4月</t>
  </si>
  <si>
    <t>本年計
(Ａ)</t>
    <rPh sb="0" eb="2">
      <t>ホンネン</t>
    </rPh>
    <phoneticPr fontId="2"/>
  </si>
  <si>
    <t>前年計
(Ｂ)</t>
    <rPh sb="2" eb="3">
      <t>ケイ</t>
    </rPh>
    <phoneticPr fontId="2"/>
  </si>
  <si>
    <t>2月</t>
    <phoneticPr fontId="2"/>
  </si>
  <si>
    <t>3月</t>
    <phoneticPr fontId="2"/>
  </si>
  <si>
    <t>車種別新車登録台数（全国）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2">
      <t>ゼンコク</t>
    </rPh>
    <phoneticPr fontId="2"/>
  </si>
  <si>
    <t>本年</t>
    <phoneticPr fontId="2"/>
  </si>
  <si>
    <t>前年</t>
    <phoneticPr fontId="2"/>
  </si>
  <si>
    <t>前年</t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</si>
  <si>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</si>
  <si>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</si>
  <si>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</si>
  <si>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</si>
  <si>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本年</t>
  </si>
  <si>
    <t>特種特殊
(0・8・9)</t>
    <rPh sb="0" eb="1">
      <t>トク</t>
    </rPh>
    <rPh sb="1" eb="2">
      <t>タネ</t>
    </rPh>
    <rPh sb="2" eb="4">
      <t>トクシュ</t>
    </rPh>
    <phoneticPr fontId="2"/>
  </si>
  <si>
    <t>乗 用 計</t>
    <rPh sb="0" eb="1">
      <t>ジョウ</t>
    </rPh>
    <rPh sb="2" eb="3">
      <t>ヨウ</t>
    </rPh>
    <rPh sb="4" eb="5">
      <t>ケイ</t>
    </rPh>
    <phoneticPr fontId="2"/>
  </si>
  <si>
    <t>貨 物 計</t>
    <rPh sb="0" eb="1">
      <t>カ</t>
    </rPh>
    <rPh sb="2" eb="3">
      <t>ブツ</t>
    </rPh>
    <rPh sb="4" eb="5">
      <t>ケイ</t>
    </rPh>
    <phoneticPr fontId="2"/>
  </si>
  <si>
    <t>対 比
A/B%</t>
    <rPh sb="0" eb="1">
      <t>タイ</t>
    </rPh>
    <rPh sb="2" eb="3">
      <t>ヒ</t>
    </rPh>
    <phoneticPr fontId="2"/>
  </si>
  <si>
    <t>バ　ス　(2)</t>
    <phoneticPr fontId="2"/>
  </si>
  <si>
    <t>乗　用　計</t>
    <rPh sb="0" eb="1">
      <t>ジョウ</t>
    </rPh>
    <rPh sb="2" eb="3">
      <t>ヨウ</t>
    </rPh>
    <rPh sb="4" eb="5">
      <t>ケイ</t>
    </rPh>
    <phoneticPr fontId="2"/>
  </si>
  <si>
    <t>貨　物　計</t>
    <rPh sb="0" eb="1">
      <t>カ</t>
    </rPh>
    <rPh sb="2" eb="3">
      <t>ブツ</t>
    </rPh>
    <rPh sb="4" eb="5">
      <t>ケイ</t>
    </rPh>
    <phoneticPr fontId="2"/>
  </si>
  <si>
    <t>バ ス　(2)</t>
    <phoneticPr fontId="2"/>
  </si>
  <si>
    <t>小型貨物 (4)</t>
    <phoneticPr fontId="2"/>
  </si>
  <si>
    <t>普通貨物 (1)</t>
    <phoneticPr fontId="2"/>
  </si>
  <si>
    <t>普通乗用 (3)</t>
    <phoneticPr fontId="2"/>
  </si>
  <si>
    <t>小型乗用 (5・7)</t>
    <phoneticPr fontId="2"/>
  </si>
  <si>
    <t>小型貨物 (4)</t>
    <phoneticPr fontId="2"/>
  </si>
  <si>
    <t>三輪
(6)</t>
    <phoneticPr fontId="2"/>
  </si>
  <si>
    <t>※登録ナンバー別</t>
    <rPh sb="1" eb="3">
      <t>トウロク</t>
    </rPh>
    <rPh sb="7" eb="8">
      <t>ベツ</t>
    </rPh>
    <phoneticPr fontId="2"/>
  </si>
  <si>
    <t>前年</t>
    <rPh sb="0" eb="2">
      <t>ゼンネン</t>
    </rPh>
    <phoneticPr fontId="2"/>
  </si>
  <si>
    <t>対比
A/B%</t>
    <rPh sb="0" eb="1">
      <t>タイ</t>
    </rPh>
    <rPh sb="1" eb="2">
      <t>ヒ</t>
    </rPh>
    <phoneticPr fontId="2"/>
  </si>
  <si>
    <t>上半期
（1～6）</t>
    <rPh sb="0" eb="3">
      <t>カミハンキ</t>
    </rPh>
    <phoneticPr fontId="2"/>
  </si>
  <si>
    <r>
      <t xml:space="preserve">下半期
</t>
    </r>
    <r>
      <rPr>
        <sz val="8"/>
        <color indexed="10"/>
        <rFont val="ＭＳ Ｐゴシック"/>
        <family val="3"/>
        <charset val="128"/>
      </rPr>
      <t>（7</t>
    </r>
    <r>
      <rPr>
        <sz val="6"/>
        <color indexed="10"/>
        <rFont val="ＭＳ Ｐゴシック"/>
        <family val="3"/>
        <charset val="128"/>
      </rPr>
      <t>～</t>
    </r>
    <r>
      <rPr>
        <sz val="8"/>
        <color indexed="10"/>
        <rFont val="ＭＳ Ｐゴシック"/>
        <family val="3"/>
        <charset val="128"/>
      </rPr>
      <t>12）</t>
    </r>
    <rPh sb="0" eb="3">
      <t>シモハンキ</t>
    </rPh>
    <phoneticPr fontId="2"/>
  </si>
  <si>
    <t>下半期
（7～12）</t>
    <rPh sb="0" eb="3">
      <t>シモハンキ</t>
    </rPh>
    <phoneticPr fontId="2"/>
  </si>
  <si>
    <t>※自販連発表</t>
    <rPh sb="1" eb="2">
      <t>ジ</t>
    </rPh>
    <rPh sb="2" eb="3">
      <t>ハン</t>
    </rPh>
    <rPh sb="3" eb="4">
      <t>レン</t>
    </rPh>
    <rPh sb="4" eb="6">
      <t>ハッピョウ</t>
    </rPh>
    <phoneticPr fontId="2"/>
  </si>
  <si>
    <t>～車種別新車登録・軽自動車届出台数速報～</t>
    <rPh sb="1" eb="4">
      <t>シャシュベツ</t>
    </rPh>
    <rPh sb="4" eb="6">
      <t>シンシャ</t>
    </rPh>
    <rPh sb="6" eb="8">
      <t>トウロク</t>
    </rPh>
    <rPh sb="9" eb="10">
      <t>ケイ</t>
    </rPh>
    <rPh sb="10" eb="13">
      <t>ジドウシャ</t>
    </rPh>
    <rPh sb="13" eb="15">
      <t>トドケデ</t>
    </rPh>
    <rPh sb="15" eb="17">
      <t>ダイスウ</t>
    </rPh>
    <rPh sb="17" eb="19">
      <t>ソクホウ</t>
    </rPh>
    <phoneticPr fontId="2"/>
  </si>
  <si>
    <t>（下記項目をクリックして下さい）</t>
    <rPh sb="1" eb="3">
      <t>カキ</t>
    </rPh>
    <rPh sb="3" eb="5">
      <t>コウモク</t>
    </rPh>
    <rPh sb="12" eb="13">
      <t>クダ</t>
    </rPh>
    <phoneticPr fontId="2"/>
  </si>
  <si>
    <t>乗　用　(50)</t>
    <rPh sb="0" eb="1">
      <t>ジョウ</t>
    </rPh>
    <rPh sb="2" eb="3">
      <t>ヨウ</t>
    </rPh>
    <phoneticPr fontId="2"/>
  </si>
  <si>
    <t>貨　物　(40)</t>
    <rPh sb="0" eb="1">
      <t>カ</t>
    </rPh>
    <rPh sb="2" eb="3">
      <t>ブツ</t>
    </rPh>
    <phoneticPr fontId="2"/>
  </si>
  <si>
    <t>特　殊　（80）</t>
    <rPh sb="0" eb="1">
      <t>トク</t>
    </rPh>
    <rPh sb="2" eb="3">
      <t>コト</t>
    </rPh>
    <phoneticPr fontId="2"/>
  </si>
  <si>
    <t>小　計</t>
    <rPh sb="0" eb="1">
      <t>ショウ</t>
    </rPh>
    <rPh sb="2" eb="3">
      <t>ケイ</t>
    </rPh>
    <phoneticPr fontId="2"/>
  </si>
  <si>
    <t>二　輪</t>
    <rPh sb="0" eb="1">
      <t>ニ</t>
    </rPh>
    <rPh sb="2" eb="3">
      <t>ワ</t>
    </rPh>
    <phoneticPr fontId="2"/>
  </si>
  <si>
    <t>本年計
（A)</t>
    <rPh sb="0" eb="2">
      <t>ホンネン</t>
    </rPh>
    <rPh sb="2" eb="3">
      <t>ケイ</t>
    </rPh>
    <phoneticPr fontId="2"/>
  </si>
  <si>
    <t>前年計
（B)</t>
    <rPh sb="0" eb="2">
      <t>ゼンネン</t>
    </rPh>
    <rPh sb="2" eb="3">
      <t>ケイ</t>
    </rPh>
    <phoneticPr fontId="2"/>
  </si>
  <si>
    <t>対　比
A/B%</t>
    <rPh sb="0" eb="1">
      <t>タイ</t>
    </rPh>
    <rPh sb="2" eb="3">
      <t>ヒ</t>
    </rPh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</si>
  <si>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</si>
  <si>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</si>
  <si>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</si>
  <si>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</si>
  <si>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2月</t>
    <phoneticPr fontId="2"/>
  </si>
  <si>
    <t>3月</t>
    <phoneticPr fontId="2"/>
  </si>
  <si>
    <t>※千葉県軽自動車協会発表</t>
    <rPh sb="1" eb="4">
      <t>チバケン</t>
    </rPh>
    <rPh sb="4" eb="8">
      <t>ケイジドウシャ</t>
    </rPh>
    <rPh sb="8" eb="10">
      <t>キョウカイ</t>
    </rPh>
    <rPh sb="10" eb="12">
      <t>ハッピョウ</t>
    </rPh>
    <phoneticPr fontId="2"/>
  </si>
  <si>
    <t>軽自動車届出台数（千葉県）</t>
    <phoneticPr fontId="2"/>
  </si>
  <si>
    <t>車種別軽自動車届出台数（全国）</t>
    <rPh sb="0" eb="3">
      <t>シャシュベツ</t>
    </rPh>
    <rPh sb="3" eb="7">
      <t>ケイジドウシャ</t>
    </rPh>
    <rPh sb="7" eb="9">
      <t>トドケデ</t>
    </rPh>
    <rPh sb="9" eb="11">
      <t>ダイスウ</t>
    </rPh>
    <rPh sb="12" eb="14">
      <t>ゼンコク</t>
    </rPh>
    <phoneticPr fontId="2"/>
  </si>
  <si>
    <t>乗　用　（50）</t>
    <rPh sb="0" eb="1">
      <t>ジョウ</t>
    </rPh>
    <rPh sb="2" eb="3">
      <t>ヨウ</t>
    </rPh>
    <phoneticPr fontId="2"/>
  </si>
  <si>
    <t>貨　物　（40）</t>
    <rPh sb="0" eb="1">
      <t>カ</t>
    </rPh>
    <rPh sb="2" eb="3">
      <t>ブツ</t>
    </rPh>
    <phoneticPr fontId="2"/>
  </si>
  <si>
    <t>※全軽協発表</t>
    <rPh sb="1" eb="2">
      <t>ゼン</t>
    </rPh>
    <rPh sb="2" eb="3">
      <t>ケイ</t>
    </rPh>
    <rPh sb="3" eb="4">
      <t>キョウ</t>
    </rPh>
    <rPh sb="4" eb="6">
      <t>ハッピョウ</t>
    </rPh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</si>
  <si>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</si>
  <si>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</si>
  <si>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</si>
  <si>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</si>
  <si>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</si>
  <si>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</si>
  <si>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</si>
  <si>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1月</t>
    <phoneticPr fontId="2"/>
  </si>
  <si>
    <t>１月</t>
    <phoneticPr fontId="2"/>
  </si>
  <si>
    <r>
      <rPr>
        <sz val="12"/>
        <rFont val="ＭＳ Ｐゴシック"/>
        <family val="3"/>
        <charset val="128"/>
      </rPr>
      <t>暦年</t>
    </r>
    <r>
      <rPr>
        <sz val="12"/>
        <rFont val="ＭＳ 明朝"/>
        <family val="1"/>
        <charset val="128"/>
      </rPr>
      <t xml:space="preserve">  </t>
    </r>
    <r>
      <rPr>
        <sz val="12"/>
        <rFont val="Times New Roman"/>
        <family val="1"/>
      </rPr>
      <t>Calendar year</t>
    </r>
    <phoneticPr fontId="45"/>
  </si>
  <si>
    <r>
      <rPr>
        <sz val="12"/>
        <rFont val="ＭＳ Ｐゴシック"/>
        <family val="3"/>
        <charset val="128"/>
      </rPr>
      <t>暦年</t>
    </r>
    <r>
      <rPr>
        <sz val="12"/>
        <rFont val="ＭＳ 明朝"/>
        <family val="1"/>
        <charset val="128"/>
      </rPr>
      <t xml:space="preserve"> </t>
    </r>
    <r>
      <rPr>
        <sz val="12"/>
        <rFont val="Times New Roman"/>
        <family val="1"/>
      </rPr>
      <t>Calendar year</t>
    </r>
    <phoneticPr fontId="45"/>
  </si>
  <si>
    <t>2022年</t>
    <phoneticPr fontId="2"/>
  </si>
  <si>
    <t>2022年</t>
    <rPh sb="4" eb="5">
      <t>ネン</t>
    </rPh>
    <phoneticPr fontId="2"/>
  </si>
  <si>
    <t>普通貨物(1)</t>
    <phoneticPr fontId="2"/>
  </si>
  <si>
    <t>【 ２０２２年（令和４年）】</t>
    <rPh sb="6" eb="7">
      <t>ネン</t>
    </rPh>
    <rPh sb="8" eb="10">
      <t>レイワ</t>
    </rPh>
    <rPh sb="11" eb="1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</si>
</sst>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\(0.0\)"/>
    <numFmt numFmtId="178" formatCode="#,###"/>
  </numFmts>
  <fonts count="51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color indexed="47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56"/>
      <name val="ＭＳ Ｐゴシック"/>
      <family val="3"/>
      <charset val="128"/>
    </font>
    <font>
      <sz val="10"/>
      <name val="ＤＦ特太ゴシック体"/>
      <family val="3"/>
      <charset val="128"/>
    </font>
    <font>
      <sz val="10"/>
      <color indexed="12"/>
      <name val="ＤＦ特太ゴシック体"/>
      <family val="3"/>
      <charset val="128"/>
    </font>
    <font>
      <sz val="9"/>
      <color indexed="9"/>
      <name val="ＤＦ特太ゴシック体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5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b/>
      <u/>
      <sz val="20"/>
      <color indexed="12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color indexed="12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8"/>
      <color indexed="9"/>
      <name val="ＭＳ Ｐゴシック"/>
      <family val="3"/>
      <charset val="128"/>
    </font>
    <font>
      <sz val="20"/>
      <color indexed="43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Times New Roman"/>
      <family val="1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0000FF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2"/>
      <name val="ＭＳ 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87">
    <xf numFmtId="0" fontId="0" fillId="0" borderId="0" xfId="0"/>
    <xf numFmtId="0" fontId="3" fillId="0" borderId="0" xfId="0" applyFont="1"/>
    <xf numFmtId="38" fontId="3" fillId="0" borderId="0" xfId="2" applyFont="1"/>
    <xf numFmtId="0" fontId="6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/>
    <xf numFmtId="0" fontId="6" fillId="0" borderId="0" xfId="0" applyFont="1" applyAlignment="1">
      <alignment horizontal="center"/>
    </xf>
    <xf numFmtId="38" fontId="6" fillId="0" borderId="0" xfId="2" applyFont="1" applyFill="1" applyBorder="1"/>
    <xf numFmtId="38" fontId="11" fillId="0" borderId="0" xfId="2" applyFont="1" applyFill="1" applyBorder="1"/>
    <xf numFmtId="176" fontId="3" fillId="0" borderId="0" xfId="0" applyNumberFormat="1" applyFont="1"/>
    <xf numFmtId="0" fontId="3" fillId="0" borderId="0" xfId="0" applyFont="1" applyAlignment="1">
      <alignment horizontal="right"/>
    </xf>
    <xf numFmtId="38" fontId="8" fillId="0" borderId="0" xfId="2" applyFont="1" applyFill="1" applyBorder="1"/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8" fontId="4" fillId="0" borderId="0" xfId="2" applyFont="1" applyFill="1" applyBorder="1" applyAlignment="1" applyProtection="1">
      <alignment vertical="center"/>
      <protection hidden="1"/>
    </xf>
    <xf numFmtId="38" fontId="7" fillId="0" borderId="0" xfId="2" applyFont="1" applyFill="1" applyBorder="1" applyAlignment="1" applyProtection="1">
      <alignment vertical="center"/>
      <protection hidden="1"/>
    </xf>
    <xf numFmtId="177" fontId="13" fillId="0" borderId="0" xfId="2" applyNumberFormat="1" applyFont="1" applyFill="1" applyBorder="1" applyAlignment="1" applyProtection="1">
      <alignment vertical="center"/>
      <protection hidden="1"/>
    </xf>
    <xf numFmtId="38" fontId="15" fillId="0" borderId="0" xfId="2" applyFont="1" applyFill="1" applyBorder="1" applyAlignment="1" applyProtection="1">
      <alignment vertical="center"/>
      <protection hidden="1"/>
    </xf>
    <xf numFmtId="38" fontId="16" fillId="0" borderId="0" xfId="2" applyFont="1" applyFill="1" applyBorder="1" applyAlignment="1" applyProtection="1">
      <alignment vertical="center"/>
      <protection hidden="1"/>
    </xf>
    <xf numFmtId="177" fontId="17" fillId="0" borderId="0" xfId="2" applyNumberFormat="1" applyFont="1" applyFill="1" applyBorder="1" applyAlignment="1" applyProtection="1">
      <alignment vertical="center"/>
      <protection hidden="1"/>
    </xf>
    <xf numFmtId="38" fontId="12" fillId="0" borderId="0" xfId="2" applyFont="1" applyFill="1" applyBorder="1" applyAlignment="1" applyProtection="1">
      <alignment vertical="center"/>
      <protection hidden="1"/>
    </xf>
    <xf numFmtId="177" fontId="13" fillId="0" borderId="0" xfId="2" applyNumberFormat="1" applyFont="1" applyFill="1" applyBorder="1" applyAlignment="1" applyProtection="1">
      <alignment vertical="center" shrinkToFit="1"/>
      <protection hidden="1"/>
    </xf>
    <xf numFmtId="38" fontId="18" fillId="0" borderId="0" xfId="2" applyFont="1" applyFill="1" applyBorder="1" applyAlignment="1" applyProtection="1">
      <alignment vertical="center"/>
      <protection hidden="1"/>
    </xf>
    <xf numFmtId="0" fontId="20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Continuous" vertical="center"/>
    </xf>
    <xf numFmtId="0" fontId="19" fillId="2" borderId="10" xfId="0" applyFont="1" applyFill="1" applyBorder="1" applyAlignment="1">
      <alignment horizontal="centerContinuous" vertical="center"/>
    </xf>
    <xf numFmtId="0" fontId="19" fillId="2" borderId="11" xfId="0" applyFont="1" applyFill="1" applyBorder="1" applyAlignment="1">
      <alignment horizontal="centerContinuous" vertical="center"/>
    </xf>
    <xf numFmtId="0" fontId="19" fillId="2" borderId="12" xfId="0" applyFont="1" applyFill="1" applyBorder="1" applyAlignment="1">
      <alignment horizontal="centerContinuous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Continuous" vertical="center"/>
    </xf>
    <xf numFmtId="0" fontId="21" fillId="2" borderId="10" xfId="0" applyFont="1" applyFill="1" applyBorder="1" applyAlignment="1">
      <alignment horizontal="centerContinuous" vertical="center"/>
    </xf>
    <xf numFmtId="0" fontId="21" fillId="2" borderId="11" xfId="0" applyFont="1" applyFill="1" applyBorder="1" applyAlignment="1">
      <alignment horizontal="centerContinuous" vertical="center"/>
    </xf>
    <xf numFmtId="38" fontId="9" fillId="0" borderId="15" xfId="2" applyFont="1" applyFill="1" applyBorder="1" applyAlignment="1" applyProtection="1">
      <alignment vertical="center"/>
      <protection locked="0"/>
    </xf>
    <xf numFmtId="177" fontId="9" fillId="0" borderId="16" xfId="2" applyNumberFormat="1" applyFont="1" applyFill="1" applyBorder="1" applyAlignment="1" applyProtection="1">
      <alignment vertical="center" shrinkToFit="1"/>
      <protection hidden="1"/>
    </xf>
    <xf numFmtId="177" fontId="9" fillId="0" borderId="0" xfId="2" applyNumberFormat="1" applyFont="1" applyFill="1" applyBorder="1" applyAlignment="1" applyProtection="1">
      <alignment vertical="center" shrinkToFit="1"/>
      <protection hidden="1"/>
    </xf>
    <xf numFmtId="38" fontId="19" fillId="0" borderId="17" xfId="2" applyFont="1" applyFill="1" applyBorder="1" applyAlignment="1" applyProtection="1">
      <alignment vertical="center"/>
      <protection hidden="1"/>
    </xf>
    <xf numFmtId="38" fontId="23" fillId="0" borderId="18" xfId="2" applyFont="1" applyFill="1" applyBorder="1" applyAlignment="1" applyProtection="1">
      <alignment vertical="center"/>
      <protection hidden="1"/>
    </xf>
    <xf numFmtId="38" fontId="9" fillId="0" borderId="0" xfId="2" applyFont="1" applyFill="1" applyBorder="1" applyAlignment="1" applyProtection="1">
      <alignment vertical="center"/>
      <protection locked="0"/>
    </xf>
    <xf numFmtId="38" fontId="9" fillId="0" borderId="19" xfId="2" applyFont="1" applyFill="1" applyBorder="1" applyAlignment="1" applyProtection="1">
      <alignment vertical="center"/>
      <protection locked="0"/>
    </xf>
    <xf numFmtId="38" fontId="20" fillId="0" borderId="18" xfId="2" applyFont="1" applyFill="1" applyBorder="1" applyAlignment="1" applyProtection="1">
      <alignment vertical="center"/>
      <protection hidden="1"/>
    </xf>
    <xf numFmtId="38" fontId="9" fillId="0" borderId="4" xfId="2" applyFont="1" applyFill="1" applyBorder="1" applyAlignment="1" applyProtection="1">
      <alignment vertical="center"/>
      <protection hidden="1"/>
    </xf>
    <xf numFmtId="38" fontId="22" fillId="0" borderId="6" xfId="2" applyFont="1" applyFill="1" applyBorder="1" applyAlignment="1" applyProtection="1">
      <alignment vertical="center"/>
      <protection hidden="1"/>
    </xf>
    <xf numFmtId="177" fontId="9" fillId="0" borderId="5" xfId="2" applyNumberFormat="1" applyFont="1" applyFill="1" applyBorder="1" applyAlignment="1" applyProtection="1">
      <alignment vertical="center" shrinkToFit="1"/>
      <protection hidden="1"/>
    </xf>
    <xf numFmtId="177" fontId="9" fillId="0" borderId="8" xfId="2" applyNumberFormat="1" applyFont="1" applyFill="1" applyBorder="1" applyAlignment="1" applyProtection="1">
      <alignment vertical="center" shrinkToFit="1"/>
      <protection hidden="1"/>
    </xf>
    <xf numFmtId="38" fontId="19" fillId="0" borderId="20" xfId="2" applyFont="1" applyFill="1" applyBorder="1" applyAlignment="1" applyProtection="1">
      <alignment vertical="center" shrinkToFit="1"/>
      <protection hidden="1"/>
    </xf>
    <xf numFmtId="38" fontId="23" fillId="0" borderId="21" xfId="2" applyFont="1" applyFill="1" applyBorder="1" applyAlignment="1" applyProtection="1">
      <alignment vertical="center" shrinkToFit="1"/>
      <protection hidden="1"/>
    </xf>
    <xf numFmtId="38" fontId="9" fillId="0" borderId="8" xfId="2" applyFont="1" applyFill="1" applyBorder="1" applyAlignment="1" applyProtection="1">
      <alignment vertical="center"/>
      <protection hidden="1"/>
    </xf>
    <xf numFmtId="38" fontId="22" fillId="0" borderId="22" xfId="2" applyFont="1" applyFill="1" applyBorder="1" applyAlignment="1" applyProtection="1">
      <alignment vertical="center"/>
      <protection hidden="1"/>
    </xf>
    <xf numFmtId="38" fontId="19" fillId="0" borderId="20" xfId="2" applyFont="1" applyFill="1" applyBorder="1" applyAlignment="1" applyProtection="1">
      <alignment vertical="center"/>
      <protection hidden="1"/>
    </xf>
    <xf numFmtId="38" fontId="23" fillId="0" borderId="21" xfId="2" applyFont="1" applyFill="1" applyBorder="1" applyAlignment="1" applyProtection="1">
      <alignment vertical="center"/>
      <protection hidden="1"/>
    </xf>
    <xf numFmtId="38" fontId="9" fillId="0" borderId="7" xfId="2" applyFont="1" applyFill="1" applyBorder="1" applyAlignment="1" applyProtection="1">
      <alignment vertical="center"/>
      <protection hidden="1"/>
    </xf>
    <xf numFmtId="177" fontId="24" fillId="0" borderId="16" xfId="2" applyNumberFormat="1" applyFont="1" applyFill="1" applyBorder="1" applyAlignment="1" applyProtection="1">
      <alignment vertical="center"/>
      <protection hidden="1"/>
    </xf>
    <xf numFmtId="177" fontId="24" fillId="0" borderId="0" xfId="2" applyNumberFormat="1" applyFont="1" applyFill="1" applyBorder="1" applyAlignment="1" applyProtection="1">
      <alignment vertical="center"/>
      <protection hidden="1"/>
    </xf>
    <xf numFmtId="38" fontId="19" fillId="0" borderId="17" xfId="2" applyFont="1" applyFill="1" applyBorder="1" applyAlignment="1" applyProtection="1">
      <alignment vertical="center"/>
      <protection locked="0" hidden="1"/>
    </xf>
    <xf numFmtId="177" fontId="24" fillId="0" borderId="16" xfId="2" applyNumberFormat="1" applyFont="1" applyFill="1" applyBorder="1" applyAlignment="1" applyProtection="1">
      <alignment vertical="center" shrinkToFit="1"/>
      <protection hidden="1"/>
    </xf>
    <xf numFmtId="38" fontId="9" fillId="0" borderId="15" xfId="2" applyFont="1" applyFill="1" applyBorder="1" applyAlignment="1">
      <alignment vertical="center"/>
    </xf>
    <xf numFmtId="177" fontId="9" fillId="0" borderId="23" xfId="2" applyNumberFormat="1" applyFont="1" applyFill="1" applyBorder="1" applyAlignment="1" applyProtection="1">
      <alignment vertical="center"/>
      <protection hidden="1"/>
    </xf>
    <xf numFmtId="177" fontId="9" fillId="0" borderId="23" xfId="2" applyNumberFormat="1" applyFont="1" applyFill="1" applyBorder="1" applyAlignment="1" applyProtection="1">
      <alignment vertical="center" shrinkToFit="1"/>
      <protection hidden="1"/>
    </xf>
    <xf numFmtId="177" fontId="9" fillId="0" borderId="24" xfId="2" applyNumberFormat="1" applyFont="1" applyFill="1" applyBorder="1" applyAlignment="1" applyProtection="1">
      <alignment vertical="center" shrinkToFit="1"/>
      <protection hidden="1"/>
    </xf>
    <xf numFmtId="177" fontId="24" fillId="0" borderId="23" xfId="2" applyNumberFormat="1" applyFont="1" applyFill="1" applyBorder="1" applyAlignment="1" applyProtection="1">
      <alignment vertical="center"/>
      <protection hidden="1"/>
    </xf>
    <xf numFmtId="177" fontId="24" fillId="0" borderId="23" xfId="2" applyNumberFormat="1" applyFont="1" applyFill="1" applyBorder="1" applyAlignment="1" applyProtection="1">
      <alignment vertical="center" shrinkToFit="1"/>
      <protection hidden="1"/>
    </xf>
    <xf numFmtId="177" fontId="22" fillId="0" borderId="16" xfId="2" applyNumberFormat="1" applyFont="1" applyFill="1" applyBorder="1" applyAlignment="1" applyProtection="1">
      <alignment vertical="center" shrinkToFit="1"/>
      <protection hidden="1"/>
    </xf>
    <xf numFmtId="0" fontId="4" fillId="0" borderId="25" xfId="0" applyFont="1" applyBorder="1" applyAlignment="1">
      <alignment horizontal="right" vertical="center"/>
    </xf>
    <xf numFmtId="38" fontId="9" fillId="0" borderId="26" xfId="2" applyFont="1" applyFill="1" applyBorder="1" applyAlignment="1" applyProtection="1">
      <alignment vertical="center"/>
      <protection locked="0"/>
    </xf>
    <xf numFmtId="177" fontId="9" fillId="0" borderId="27" xfId="2" applyNumberFormat="1" applyFont="1" applyFill="1" applyBorder="1" applyAlignment="1" applyProtection="1">
      <alignment vertical="center" shrinkToFit="1"/>
      <protection hidden="1"/>
    </xf>
    <xf numFmtId="177" fontId="9" fillId="0" borderId="28" xfId="2" applyNumberFormat="1" applyFont="1" applyFill="1" applyBorder="1" applyAlignment="1" applyProtection="1">
      <alignment vertical="center" shrinkToFit="1"/>
      <protection hidden="1"/>
    </xf>
    <xf numFmtId="38" fontId="19" fillId="0" borderId="29" xfId="2" applyFont="1" applyFill="1" applyBorder="1" applyAlignment="1" applyProtection="1">
      <alignment vertical="center"/>
      <protection hidden="1"/>
    </xf>
    <xf numFmtId="38" fontId="23" fillId="0" borderId="30" xfId="2" applyFont="1" applyFill="1" applyBorder="1" applyAlignment="1" applyProtection="1">
      <alignment vertical="center"/>
      <protection hidden="1"/>
    </xf>
    <xf numFmtId="177" fontId="9" fillId="0" borderId="31" xfId="2" applyNumberFormat="1" applyFont="1" applyFill="1" applyBorder="1" applyAlignment="1" applyProtection="1">
      <alignment vertical="center" shrinkToFit="1"/>
      <protection hidden="1"/>
    </xf>
    <xf numFmtId="38" fontId="9" fillId="0" borderId="28" xfId="2" applyFont="1" applyFill="1" applyBorder="1" applyAlignment="1" applyProtection="1">
      <alignment vertical="center"/>
      <protection locked="0"/>
    </xf>
    <xf numFmtId="38" fontId="9" fillId="0" borderId="32" xfId="2" applyFont="1" applyFill="1" applyBorder="1" applyAlignment="1" applyProtection="1">
      <alignment vertical="center"/>
      <protection locked="0"/>
    </xf>
    <xf numFmtId="177" fontId="24" fillId="0" borderId="27" xfId="2" applyNumberFormat="1" applyFont="1" applyFill="1" applyBorder="1" applyAlignment="1" applyProtection="1">
      <alignment vertical="center"/>
      <protection hidden="1"/>
    </xf>
    <xf numFmtId="177" fontId="24" fillId="0" borderId="28" xfId="2" applyNumberFormat="1" applyFont="1" applyFill="1" applyBorder="1" applyAlignment="1" applyProtection="1">
      <alignment vertical="center"/>
      <protection hidden="1"/>
    </xf>
    <xf numFmtId="38" fontId="19" fillId="0" borderId="29" xfId="2" applyFont="1" applyFill="1" applyBorder="1" applyAlignment="1" applyProtection="1">
      <alignment vertical="center"/>
      <protection locked="0" hidden="1"/>
    </xf>
    <xf numFmtId="177" fontId="24" fillId="0" borderId="31" xfId="2" applyNumberFormat="1" applyFont="1" applyFill="1" applyBorder="1" applyAlignment="1" applyProtection="1">
      <alignment vertical="center"/>
      <protection hidden="1"/>
    </xf>
    <xf numFmtId="177" fontId="24" fillId="0" borderId="27" xfId="2" applyNumberFormat="1" applyFont="1" applyFill="1" applyBorder="1" applyAlignment="1" applyProtection="1">
      <alignment vertical="center" shrinkToFit="1"/>
      <protection hidden="1"/>
    </xf>
    <xf numFmtId="38" fontId="9" fillId="0" borderId="26" xfId="2" applyFont="1" applyFill="1" applyBorder="1" applyAlignment="1">
      <alignment vertical="center"/>
    </xf>
    <xf numFmtId="177" fontId="24" fillId="0" borderId="31" xfId="2" applyNumberFormat="1" applyFont="1" applyFill="1" applyBorder="1" applyAlignment="1" applyProtection="1">
      <alignment vertical="center" shrinkToFit="1"/>
      <protection hidden="1"/>
    </xf>
    <xf numFmtId="0" fontId="14" fillId="2" borderId="22" xfId="0" applyFont="1" applyFill="1" applyBorder="1" applyAlignment="1">
      <alignment horizontal="center" vertical="center"/>
    </xf>
    <xf numFmtId="177" fontId="9" fillId="0" borderId="23" xfId="0" applyNumberFormat="1" applyFont="1" applyBorder="1" applyAlignment="1" applyProtection="1">
      <alignment vertical="center"/>
      <protection hidden="1"/>
    </xf>
    <xf numFmtId="177" fontId="9" fillId="0" borderId="31" xfId="0" applyNumberFormat="1" applyFont="1" applyBorder="1" applyAlignment="1" applyProtection="1">
      <alignment vertical="center"/>
      <protection hidden="1"/>
    </xf>
    <xf numFmtId="177" fontId="9" fillId="0" borderId="24" xfId="0" applyNumberFormat="1" applyFont="1" applyBorder="1" applyAlignment="1" applyProtection="1">
      <alignment vertical="center"/>
      <protection hidden="1"/>
    </xf>
    <xf numFmtId="177" fontId="9" fillId="2" borderId="23" xfId="0" applyNumberFormat="1" applyFont="1" applyFill="1" applyBorder="1" applyAlignment="1" applyProtection="1">
      <alignment vertical="center"/>
      <protection hidden="1"/>
    </xf>
    <xf numFmtId="38" fontId="31" fillId="2" borderId="15" xfId="2" applyFont="1" applyFill="1" applyBorder="1" applyAlignment="1" applyProtection="1">
      <alignment vertical="center"/>
      <protection locked="0"/>
    </xf>
    <xf numFmtId="38" fontId="31" fillId="2" borderId="18" xfId="2" applyFont="1" applyFill="1" applyBorder="1" applyAlignment="1">
      <alignment vertical="center"/>
    </xf>
    <xf numFmtId="177" fontId="31" fillId="2" borderId="16" xfId="2" applyNumberFormat="1" applyFont="1" applyFill="1" applyBorder="1" applyAlignment="1" applyProtection="1">
      <alignment vertical="center" shrinkToFit="1"/>
      <protection hidden="1"/>
    </xf>
    <xf numFmtId="177" fontId="31" fillId="2" borderId="0" xfId="2" applyNumberFormat="1" applyFont="1" applyFill="1" applyBorder="1" applyAlignment="1" applyProtection="1">
      <alignment vertical="center" shrinkToFit="1"/>
      <protection hidden="1"/>
    </xf>
    <xf numFmtId="38" fontId="21" fillId="2" borderId="17" xfId="2" applyFont="1" applyFill="1" applyBorder="1" applyAlignment="1" applyProtection="1">
      <alignment vertical="center"/>
      <protection hidden="1"/>
    </xf>
    <xf numFmtId="38" fontId="21" fillId="2" borderId="18" xfId="2" applyFont="1" applyFill="1" applyBorder="1" applyAlignment="1" applyProtection="1">
      <alignment vertical="center"/>
      <protection hidden="1"/>
    </xf>
    <xf numFmtId="177" fontId="31" fillId="2" borderId="23" xfId="2" applyNumberFormat="1" applyFont="1" applyFill="1" applyBorder="1" applyAlignment="1" applyProtection="1">
      <alignment vertical="center" shrinkToFit="1"/>
      <protection hidden="1"/>
    </xf>
    <xf numFmtId="38" fontId="31" fillId="2" borderId="0" xfId="2" applyFont="1" applyFill="1" applyBorder="1" applyAlignment="1" applyProtection="1">
      <alignment vertical="center"/>
      <protection locked="0"/>
    </xf>
    <xf numFmtId="38" fontId="31" fillId="2" borderId="19" xfId="2" applyFont="1" applyFill="1" applyBorder="1" applyAlignment="1" applyProtection="1">
      <alignment vertical="center"/>
      <protection locked="0"/>
    </xf>
    <xf numFmtId="38" fontId="31" fillId="2" borderId="0" xfId="2" applyFont="1" applyFill="1" applyBorder="1" applyAlignment="1" applyProtection="1">
      <alignment vertical="center"/>
      <protection hidden="1"/>
    </xf>
    <xf numFmtId="38" fontId="31" fillId="2" borderId="33" xfId="2" applyFont="1" applyFill="1" applyBorder="1" applyAlignment="1" applyProtection="1">
      <alignment vertical="center"/>
      <protection locked="0"/>
    </xf>
    <xf numFmtId="38" fontId="31" fillId="2" borderId="34" xfId="2" applyFont="1" applyFill="1" applyBorder="1" applyAlignment="1">
      <alignment vertical="center"/>
    </xf>
    <xf numFmtId="177" fontId="31" fillId="2" borderId="35" xfId="2" applyNumberFormat="1" applyFont="1" applyFill="1" applyBorder="1" applyAlignment="1" applyProtection="1">
      <alignment vertical="center" shrinkToFit="1"/>
      <protection hidden="1"/>
    </xf>
    <xf numFmtId="177" fontId="31" fillId="2" borderId="36" xfId="2" applyNumberFormat="1" applyFont="1" applyFill="1" applyBorder="1" applyAlignment="1" applyProtection="1">
      <alignment vertical="center" shrinkToFit="1"/>
      <protection hidden="1"/>
    </xf>
    <xf numFmtId="38" fontId="21" fillId="2" borderId="37" xfId="2" applyFont="1" applyFill="1" applyBorder="1" applyAlignment="1" applyProtection="1">
      <alignment vertical="center"/>
      <protection hidden="1"/>
    </xf>
    <xf numFmtId="38" fontId="21" fillId="2" borderId="34" xfId="2" applyFont="1" applyFill="1" applyBorder="1" applyAlignment="1" applyProtection="1">
      <alignment vertical="center"/>
      <protection hidden="1"/>
    </xf>
    <xf numFmtId="177" fontId="31" fillId="2" borderId="38" xfId="2" applyNumberFormat="1" applyFont="1" applyFill="1" applyBorder="1" applyAlignment="1" applyProtection="1">
      <alignment vertical="center"/>
      <protection hidden="1"/>
    </xf>
    <xf numFmtId="38" fontId="31" fillId="2" borderId="36" xfId="2" applyFont="1" applyFill="1" applyBorder="1" applyAlignment="1" applyProtection="1">
      <alignment vertical="center"/>
      <protection locked="0"/>
    </xf>
    <xf numFmtId="38" fontId="31" fillId="2" borderId="39" xfId="2" applyFont="1" applyFill="1" applyBorder="1" applyAlignment="1" applyProtection="1">
      <alignment vertical="center"/>
      <protection locked="0"/>
    </xf>
    <xf numFmtId="38" fontId="31" fillId="2" borderId="36" xfId="2" applyFont="1" applyFill="1" applyBorder="1" applyAlignment="1" applyProtection="1">
      <alignment vertical="center"/>
      <protection hidden="1"/>
    </xf>
    <xf numFmtId="177" fontId="31" fillId="2" borderId="38" xfId="0" applyNumberFormat="1" applyFont="1" applyFill="1" applyBorder="1" applyAlignment="1" applyProtection="1">
      <alignment vertical="center"/>
      <protection hidden="1"/>
    </xf>
    <xf numFmtId="38" fontId="22" fillId="0" borderId="0" xfId="2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>
      <alignment horizontal="center" vertical="center"/>
    </xf>
    <xf numFmtId="38" fontId="9" fillId="0" borderId="41" xfId="2" applyFont="1" applyFill="1" applyBorder="1" applyAlignment="1" applyProtection="1">
      <alignment vertical="center"/>
      <protection locked="0"/>
    </xf>
    <xf numFmtId="38" fontId="22" fillId="0" borderId="41" xfId="2" applyFont="1" applyFill="1" applyBorder="1" applyAlignment="1" applyProtection="1">
      <alignment vertical="center"/>
      <protection locked="0"/>
    </xf>
    <xf numFmtId="38" fontId="9" fillId="0" borderId="42" xfId="2" applyFont="1" applyFill="1" applyBorder="1" applyAlignment="1" applyProtection="1">
      <alignment vertical="center"/>
      <protection locked="0"/>
    </xf>
    <xf numFmtId="38" fontId="31" fillId="2" borderId="41" xfId="2" applyFont="1" applyFill="1" applyBorder="1" applyAlignment="1" applyProtection="1">
      <alignment vertical="center"/>
      <protection locked="0"/>
    </xf>
    <xf numFmtId="38" fontId="31" fillId="2" borderId="43" xfId="2" applyFont="1" applyFill="1" applyBorder="1" applyAlignment="1" applyProtection="1">
      <alignment vertical="center"/>
      <protection locked="0"/>
    </xf>
    <xf numFmtId="38" fontId="22" fillId="0" borderId="40" xfId="2" applyFont="1" applyFill="1" applyBorder="1" applyAlignment="1" applyProtection="1">
      <alignment vertical="center"/>
      <protection hidden="1"/>
    </xf>
    <xf numFmtId="0" fontId="14" fillId="2" borderId="8" xfId="0" applyFont="1" applyFill="1" applyBorder="1" applyAlignment="1">
      <alignment horizontal="center" vertical="center"/>
    </xf>
    <xf numFmtId="38" fontId="22" fillId="0" borderId="8" xfId="2" applyFont="1" applyFill="1" applyBorder="1" applyAlignment="1" applyProtection="1">
      <alignment vertical="center"/>
      <protection hidden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27" fillId="0" borderId="0" xfId="1" applyFont="1" applyFill="1" applyBorder="1" applyAlignment="1" applyProtection="1">
      <alignment horizontal="center" vertical="center"/>
    </xf>
    <xf numFmtId="38" fontId="4" fillId="0" borderId="45" xfId="2" applyFont="1" applyFill="1" applyBorder="1" applyAlignment="1" applyProtection="1">
      <alignment horizontal="center" vertical="center"/>
      <protection hidden="1"/>
    </xf>
    <xf numFmtId="0" fontId="3" fillId="3" borderId="0" xfId="0" applyFont="1" applyFill="1"/>
    <xf numFmtId="0" fontId="34" fillId="3" borderId="0" xfId="0" applyFont="1" applyFill="1"/>
    <xf numFmtId="0" fontId="36" fillId="3" borderId="0" xfId="0" applyFont="1" applyFill="1" applyAlignment="1">
      <alignment horizontal="center"/>
    </xf>
    <xf numFmtId="0" fontId="37" fillId="3" borderId="0" xfId="0" applyFont="1" applyFill="1" applyAlignment="1" applyProtection="1">
      <alignment horizontal="left" indent="4"/>
      <protection locked="0"/>
    </xf>
    <xf numFmtId="0" fontId="38" fillId="2" borderId="0" xfId="0" applyFont="1" applyFill="1" applyAlignment="1">
      <alignment horizontal="left" wrapText="1"/>
    </xf>
    <xf numFmtId="0" fontId="38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4" fillId="2" borderId="0" xfId="0" applyFont="1" applyFill="1"/>
    <xf numFmtId="0" fontId="3" fillId="2" borderId="0" xfId="0" applyFont="1" applyFill="1"/>
    <xf numFmtId="0" fontId="40" fillId="2" borderId="0" xfId="0" applyFont="1" applyFill="1"/>
    <xf numFmtId="0" fontId="39" fillId="2" borderId="0" xfId="0" applyFont="1" applyFill="1" applyAlignment="1" applyProtection="1">
      <alignment horizontal="right" vertical="center"/>
      <protection locked="0"/>
    </xf>
    <xf numFmtId="0" fontId="40" fillId="2" borderId="0" xfId="0" applyFont="1" applyFill="1" applyAlignment="1">
      <alignment vertical="center"/>
    </xf>
    <xf numFmtId="0" fontId="41" fillId="2" borderId="0" xfId="1" applyFont="1" applyFill="1" applyAlignment="1" applyProtection="1">
      <alignment vertical="center"/>
    </xf>
    <xf numFmtId="0" fontId="42" fillId="2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38" fontId="9" fillId="0" borderId="15" xfId="2" applyFont="1" applyFill="1" applyBorder="1" applyAlignment="1" applyProtection="1">
      <alignment horizontal="right" vertical="center"/>
      <protection locked="0"/>
    </xf>
    <xf numFmtId="177" fontId="19" fillId="0" borderId="23" xfId="2" applyNumberFormat="1" applyFont="1" applyFill="1" applyBorder="1" applyAlignment="1" applyProtection="1">
      <alignment vertical="center" shrinkToFit="1"/>
      <protection hidden="1"/>
    </xf>
    <xf numFmtId="177" fontId="9" fillId="0" borderId="0" xfId="2" applyNumberFormat="1" applyFont="1" applyFill="1" applyBorder="1" applyAlignment="1">
      <alignment vertical="center" shrinkToFit="1"/>
    </xf>
    <xf numFmtId="177" fontId="19" fillId="0" borderId="23" xfId="2" applyNumberFormat="1" applyFont="1" applyFill="1" applyBorder="1" applyAlignment="1" applyProtection="1">
      <alignment horizontal="right" vertical="center" shrinkToFit="1"/>
      <protection hidden="1"/>
    </xf>
    <xf numFmtId="38" fontId="19" fillId="0" borderId="17" xfId="2" applyFont="1" applyFill="1" applyBorder="1" applyAlignment="1" applyProtection="1">
      <alignment horizontal="center" vertical="center"/>
      <protection hidden="1"/>
    </xf>
    <xf numFmtId="38" fontId="20" fillId="0" borderId="18" xfId="2" applyFont="1" applyFill="1" applyBorder="1" applyAlignment="1" applyProtection="1">
      <alignment horizontal="center" vertical="center"/>
      <protection hidden="1"/>
    </xf>
    <xf numFmtId="38" fontId="23" fillId="0" borderId="18" xfId="2" applyFont="1" applyFill="1" applyBorder="1" applyAlignment="1" applyProtection="1">
      <alignment horizontal="center" vertical="center"/>
      <protection hidden="1"/>
    </xf>
    <xf numFmtId="38" fontId="9" fillId="0" borderId="26" xfId="2" applyFont="1" applyFill="1" applyBorder="1" applyAlignment="1" applyProtection="1">
      <alignment horizontal="right" vertical="center"/>
      <protection locked="0"/>
    </xf>
    <xf numFmtId="177" fontId="19" fillId="0" borderId="31" xfId="2" applyNumberFormat="1" applyFont="1" applyFill="1" applyBorder="1" applyAlignment="1" applyProtection="1">
      <alignment vertical="center" shrinkToFit="1"/>
      <protection hidden="1"/>
    </xf>
    <xf numFmtId="177" fontId="9" fillId="0" borderId="28" xfId="2" applyNumberFormat="1" applyFont="1" applyFill="1" applyBorder="1" applyAlignment="1">
      <alignment vertical="center" shrinkToFit="1"/>
    </xf>
    <xf numFmtId="38" fontId="19" fillId="0" borderId="29" xfId="2" applyFont="1" applyFill="1" applyBorder="1" applyAlignment="1" applyProtection="1">
      <alignment horizontal="center" vertical="center"/>
      <protection hidden="1"/>
    </xf>
    <xf numFmtId="38" fontId="23" fillId="0" borderId="30" xfId="2" applyFont="1" applyFill="1" applyBorder="1" applyAlignment="1" applyProtection="1">
      <alignment horizontal="center" vertical="center"/>
      <protection hidden="1"/>
    </xf>
    <xf numFmtId="38" fontId="9" fillId="2" borderId="15" xfId="2" applyFont="1" applyFill="1" applyBorder="1" applyAlignment="1" applyProtection="1">
      <alignment horizontal="right" vertical="center"/>
      <protection locked="0"/>
    </xf>
    <xf numFmtId="177" fontId="9" fillId="2" borderId="16" xfId="2" applyNumberFormat="1" applyFont="1" applyFill="1" applyBorder="1" applyAlignment="1" applyProtection="1">
      <alignment vertical="center" shrinkToFit="1"/>
      <protection hidden="1"/>
    </xf>
    <xf numFmtId="38" fontId="9" fillId="2" borderId="15" xfId="2" applyFont="1" applyFill="1" applyBorder="1" applyAlignment="1" applyProtection="1">
      <alignment vertical="center"/>
      <protection locked="0"/>
    </xf>
    <xf numFmtId="177" fontId="9" fillId="2" borderId="0" xfId="2" applyNumberFormat="1" applyFont="1" applyFill="1" applyBorder="1" applyAlignment="1" applyProtection="1">
      <alignment vertical="center" shrinkToFit="1"/>
      <protection hidden="1"/>
    </xf>
    <xf numFmtId="38" fontId="19" fillId="2" borderId="17" xfId="2" applyFont="1" applyFill="1" applyBorder="1" applyAlignment="1" applyProtection="1">
      <alignment vertical="center"/>
      <protection hidden="1"/>
    </xf>
    <xf numFmtId="177" fontId="19" fillId="2" borderId="23" xfId="2" applyNumberFormat="1" applyFont="1" applyFill="1" applyBorder="1" applyAlignment="1" applyProtection="1">
      <alignment vertical="center" shrinkToFit="1"/>
      <protection hidden="1"/>
    </xf>
    <xf numFmtId="38" fontId="9" fillId="2" borderId="0" xfId="2" applyFont="1" applyFill="1" applyBorder="1" applyAlignment="1" applyProtection="1">
      <alignment vertical="center"/>
      <protection locked="0"/>
    </xf>
    <xf numFmtId="177" fontId="9" fillId="2" borderId="0" xfId="2" applyNumberFormat="1" applyFont="1" applyFill="1" applyBorder="1" applyAlignment="1">
      <alignment vertical="center" shrinkToFit="1"/>
    </xf>
    <xf numFmtId="38" fontId="19" fillId="2" borderId="47" xfId="2" applyFont="1" applyFill="1" applyBorder="1" applyAlignment="1" applyProtection="1">
      <alignment horizontal="center" vertical="center"/>
      <protection hidden="1"/>
    </xf>
    <xf numFmtId="38" fontId="21" fillId="2" borderId="48" xfId="2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38" fontId="31" fillId="2" borderId="33" xfId="2" applyFont="1" applyFill="1" applyBorder="1" applyAlignment="1" applyProtection="1">
      <alignment horizontal="right" vertical="center"/>
      <protection locked="0"/>
    </xf>
    <xf numFmtId="177" fontId="21" fillId="2" borderId="38" xfId="2" applyNumberFormat="1" applyFont="1" applyFill="1" applyBorder="1" applyAlignment="1" applyProtection="1">
      <alignment vertical="center" shrinkToFit="1"/>
      <protection hidden="1"/>
    </xf>
    <xf numFmtId="177" fontId="31" fillId="2" borderId="36" xfId="2" applyNumberFormat="1" applyFont="1" applyFill="1" applyBorder="1" applyAlignment="1">
      <alignment vertical="center" shrinkToFit="1"/>
    </xf>
    <xf numFmtId="38" fontId="21" fillId="2" borderId="37" xfId="2" applyFont="1" applyFill="1" applyBorder="1" applyAlignment="1" applyProtection="1">
      <alignment horizontal="center" vertical="center"/>
      <protection hidden="1"/>
    </xf>
    <xf numFmtId="38" fontId="21" fillId="2" borderId="34" xfId="2" applyFont="1" applyFill="1" applyBorder="1" applyAlignment="1" applyProtection="1">
      <alignment horizontal="center" vertical="center"/>
      <protection hidden="1"/>
    </xf>
    <xf numFmtId="177" fontId="9" fillId="0" borderId="5" xfId="2" applyNumberFormat="1" applyFont="1" applyFill="1" applyBorder="1" applyAlignment="1" applyProtection="1">
      <alignment horizontal="right" vertical="center" shrinkToFit="1"/>
      <protection hidden="1"/>
    </xf>
    <xf numFmtId="38" fontId="9" fillId="0" borderId="4" xfId="2" applyFont="1" applyFill="1" applyBorder="1" applyAlignment="1" applyProtection="1">
      <alignment horizontal="right" vertical="center"/>
      <protection hidden="1"/>
    </xf>
    <xf numFmtId="177" fontId="9" fillId="0" borderId="8" xfId="2" applyNumberFormat="1" applyFont="1" applyFill="1" applyBorder="1" applyAlignment="1" applyProtection="1">
      <alignment horizontal="right" vertical="center" shrinkToFit="1"/>
      <protection hidden="1"/>
    </xf>
    <xf numFmtId="38" fontId="19" fillId="0" borderId="20" xfId="2" applyFont="1" applyFill="1" applyBorder="1" applyAlignment="1" applyProtection="1">
      <alignment horizontal="right" vertical="center"/>
      <protection hidden="1"/>
    </xf>
    <xf numFmtId="38" fontId="23" fillId="0" borderId="21" xfId="2" applyFont="1" applyFill="1" applyBorder="1" applyAlignment="1" applyProtection="1">
      <alignment horizontal="right" vertical="center"/>
      <protection hidden="1"/>
    </xf>
    <xf numFmtId="177" fontId="19" fillId="0" borderId="24" xfId="2" applyNumberFormat="1" applyFont="1" applyFill="1" applyBorder="1" applyAlignment="1" applyProtection="1">
      <alignment horizontal="right" vertical="center" shrinkToFit="1"/>
      <protection hidden="1"/>
    </xf>
    <xf numFmtId="38" fontId="9" fillId="0" borderId="8" xfId="2" applyFont="1" applyFill="1" applyBorder="1" applyAlignment="1" applyProtection="1">
      <alignment horizontal="right" vertical="center"/>
      <protection hidden="1"/>
    </xf>
    <xf numFmtId="38" fontId="19" fillId="0" borderId="20" xfId="2" applyFont="1" applyFill="1" applyBorder="1" applyAlignment="1" applyProtection="1">
      <alignment horizontal="center" vertical="center"/>
      <protection hidden="1"/>
    </xf>
    <xf numFmtId="38" fontId="23" fillId="0" borderId="21" xfId="2" applyFont="1" applyFill="1" applyBorder="1" applyAlignment="1" applyProtection="1">
      <alignment horizontal="center" vertical="center"/>
      <protection hidden="1"/>
    </xf>
    <xf numFmtId="177" fontId="19" fillId="0" borderId="24" xfId="2" applyNumberFormat="1" applyFont="1" applyFill="1" applyBorder="1" applyAlignment="1" applyProtection="1">
      <alignment vertical="center" shrinkToFit="1"/>
      <protection hidden="1"/>
    </xf>
    <xf numFmtId="177" fontId="9" fillId="0" borderId="16" xfId="2" applyNumberFormat="1" applyFont="1" applyFill="1" applyBorder="1" applyAlignment="1" applyProtection="1">
      <alignment vertical="center"/>
      <protection hidden="1"/>
    </xf>
    <xf numFmtId="177" fontId="9" fillId="0" borderId="0" xfId="2" applyNumberFormat="1" applyFont="1" applyFill="1" applyBorder="1" applyAlignment="1" applyProtection="1">
      <alignment vertical="center"/>
      <protection hidden="1"/>
    </xf>
    <xf numFmtId="177" fontId="19" fillId="0" borderId="23" xfId="2" applyNumberFormat="1" applyFont="1" applyFill="1" applyBorder="1" applyAlignment="1" applyProtection="1">
      <alignment vertical="center"/>
      <protection hidden="1"/>
    </xf>
    <xf numFmtId="177" fontId="19" fillId="0" borderId="23" xfId="2" applyNumberFormat="1" applyFont="1" applyFill="1" applyBorder="1" applyAlignment="1" applyProtection="1">
      <alignment horizontal="right" vertical="center"/>
      <protection hidden="1"/>
    </xf>
    <xf numFmtId="177" fontId="9" fillId="0" borderId="27" xfId="2" applyNumberFormat="1" applyFont="1" applyFill="1" applyBorder="1" applyAlignment="1" applyProtection="1">
      <alignment vertical="center"/>
      <protection hidden="1"/>
    </xf>
    <xf numFmtId="177" fontId="9" fillId="0" borderId="28" xfId="2" applyNumberFormat="1" applyFont="1" applyFill="1" applyBorder="1" applyAlignment="1" applyProtection="1">
      <alignment vertical="center"/>
      <protection hidden="1"/>
    </xf>
    <xf numFmtId="177" fontId="19" fillId="0" borderId="31" xfId="2" applyNumberFormat="1" applyFont="1" applyFill="1" applyBorder="1" applyAlignment="1" applyProtection="1">
      <alignment vertical="center"/>
      <protection hidden="1"/>
    </xf>
    <xf numFmtId="38" fontId="31" fillId="2" borderId="15" xfId="2" applyFont="1" applyFill="1" applyBorder="1" applyAlignment="1" applyProtection="1">
      <alignment horizontal="right" vertical="center"/>
      <protection locked="0"/>
    </xf>
    <xf numFmtId="38" fontId="31" fillId="2" borderId="18" xfId="2" applyFont="1" applyFill="1" applyBorder="1" applyAlignment="1" applyProtection="1">
      <alignment horizontal="right" vertical="center"/>
      <protection hidden="1"/>
    </xf>
    <xf numFmtId="38" fontId="31" fillId="2" borderId="18" xfId="2" applyFont="1" applyFill="1" applyBorder="1" applyAlignment="1" applyProtection="1">
      <alignment vertical="center"/>
      <protection hidden="1"/>
    </xf>
    <xf numFmtId="38" fontId="21" fillId="2" borderId="17" xfId="2" applyFont="1" applyFill="1" applyBorder="1" applyAlignment="1" applyProtection="1">
      <alignment horizontal="center" vertical="center"/>
      <protection hidden="1"/>
    </xf>
    <xf numFmtId="38" fontId="21" fillId="2" borderId="18" xfId="2" applyFont="1" applyFill="1" applyBorder="1" applyAlignment="1" applyProtection="1">
      <alignment horizontal="center" vertical="center"/>
      <protection hidden="1"/>
    </xf>
    <xf numFmtId="38" fontId="31" fillId="2" borderId="34" xfId="2" applyFont="1" applyFill="1" applyBorder="1" applyAlignment="1" applyProtection="1">
      <alignment horizontal="right" vertical="center"/>
      <protection hidden="1"/>
    </xf>
    <xf numFmtId="177" fontId="31" fillId="2" borderId="35" xfId="2" applyNumberFormat="1" applyFont="1" applyFill="1" applyBorder="1" applyAlignment="1" applyProtection="1">
      <alignment vertical="center"/>
      <protection hidden="1"/>
    </xf>
    <xf numFmtId="38" fontId="31" fillId="2" borderId="34" xfId="2" applyFont="1" applyFill="1" applyBorder="1" applyAlignment="1" applyProtection="1">
      <alignment vertical="center"/>
      <protection hidden="1"/>
    </xf>
    <xf numFmtId="177" fontId="31" fillId="2" borderId="36" xfId="2" applyNumberFormat="1" applyFont="1" applyFill="1" applyBorder="1" applyAlignment="1" applyProtection="1">
      <alignment vertical="center"/>
      <protection hidden="1"/>
    </xf>
    <xf numFmtId="38" fontId="14" fillId="0" borderId="6" xfId="2" applyFont="1" applyFill="1" applyBorder="1" applyAlignment="1" applyProtection="1">
      <alignment horizontal="right" vertical="center"/>
      <protection hidden="1"/>
    </xf>
    <xf numFmtId="177" fontId="9" fillId="0" borderId="5" xfId="2" applyNumberFormat="1" applyFont="1" applyFill="1" applyBorder="1" applyAlignment="1" applyProtection="1">
      <alignment horizontal="right" vertical="center"/>
      <protection hidden="1"/>
    </xf>
    <xf numFmtId="177" fontId="9" fillId="0" borderId="8" xfId="2" applyNumberFormat="1" applyFont="1" applyFill="1" applyBorder="1" applyAlignment="1" applyProtection="1">
      <alignment horizontal="right" vertical="center"/>
      <protection hidden="1"/>
    </xf>
    <xf numFmtId="38" fontId="19" fillId="0" borderId="20" xfId="2" applyFont="1" applyFill="1" applyBorder="1" applyAlignment="1" applyProtection="1">
      <alignment horizontal="center" vertical="center" shrinkToFit="1"/>
      <protection hidden="1"/>
    </xf>
    <xf numFmtId="38" fontId="20" fillId="0" borderId="21" xfId="2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right"/>
    </xf>
    <xf numFmtId="38" fontId="48" fillId="0" borderId="19" xfId="2" applyFont="1" applyFill="1" applyBorder="1" applyAlignment="1" applyProtection="1">
      <alignment vertical="center"/>
      <protection locked="0"/>
    </xf>
    <xf numFmtId="38" fontId="48" fillId="0" borderId="32" xfId="2" applyFont="1" applyFill="1" applyBorder="1" applyAlignment="1" applyProtection="1">
      <alignment vertical="center"/>
      <protection locked="0"/>
    </xf>
    <xf numFmtId="38" fontId="49" fillId="2" borderId="34" xfId="2" applyFont="1" applyFill="1" applyBorder="1" applyAlignment="1" applyProtection="1">
      <alignment vertical="center"/>
      <protection hidden="1"/>
    </xf>
    <xf numFmtId="38" fontId="48" fillId="0" borderId="18" xfId="2" applyFont="1" applyFill="1" applyBorder="1" applyAlignment="1" applyProtection="1">
      <alignment vertical="center"/>
      <protection locked="0"/>
    </xf>
    <xf numFmtId="38" fontId="48" fillId="0" borderId="30" xfId="2" applyFont="1" applyFill="1" applyBorder="1" applyAlignment="1" applyProtection="1">
      <alignment vertical="center"/>
      <protection locked="0"/>
    </xf>
    <xf numFmtId="38" fontId="48" fillId="0" borderId="18" xfId="2" applyFont="1" applyFill="1" applyBorder="1" applyAlignment="1" applyProtection="1">
      <alignment horizontal="right" vertical="center"/>
      <protection locked="0"/>
    </xf>
    <xf numFmtId="38" fontId="48" fillId="0" borderId="30" xfId="2" applyFont="1" applyFill="1" applyBorder="1" applyAlignment="1" applyProtection="1">
      <alignment horizontal="right" vertical="center"/>
      <protection locked="0"/>
    </xf>
    <xf numFmtId="178" fontId="20" fillId="0" borderId="18" xfId="2" applyNumberFormat="1" applyFont="1" applyFill="1" applyBorder="1" applyAlignment="1" applyProtection="1">
      <alignment horizontal="center" vertical="center"/>
      <protection hidden="1"/>
    </xf>
    <xf numFmtId="38" fontId="9" fillId="0" borderId="49" xfId="2" applyFont="1" applyFill="1" applyBorder="1" applyAlignment="1">
      <alignment vertical="center"/>
    </xf>
    <xf numFmtId="38" fontId="9" fillId="0" borderId="50" xfId="2" applyFont="1" applyFill="1" applyBorder="1" applyAlignment="1">
      <alignment vertical="center"/>
    </xf>
    <xf numFmtId="38" fontId="9" fillId="0" borderId="51" xfId="2" applyFont="1" applyFill="1" applyBorder="1" applyAlignment="1">
      <alignment vertical="center"/>
    </xf>
    <xf numFmtId="38" fontId="31" fillId="2" borderId="50" xfId="2" applyFont="1" applyFill="1" applyBorder="1" applyAlignment="1" applyProtection="1">
      <alignment vertical="center"/>
      <protection locked="0"/>
    </xf>
    <xf numFmtId="38" fontId="31" fillId="2" borderId="52" xfId="2" applyFont="1" applyFill="1" applyBorder="1" applyAlignment="1" applyProtection="1">
      <alignment vertical="center"/>
      <protection locked="0"/>
    </xf>
    <xf numFmtId="38" fontId="22" fillId="0" borderId="53" xfId="2" applyFont="1" applyFill="1" applyBorder="1" applyAlignment="1" applyProtection="1">
      <alignment vertical="center"/>
      <protection hidden="1"/>
    </xf>
    <xf numFmtId="38" fontId="9" fillId="0" borderId="18" xfId="2" applyFont="1" applyFill="1" applyBorder="1" applyAlignment="1" applyProtection="1">
      <alignment horizontal="right" vertical="center"/>
      <protection locked="0"/>
    </xf>
    <xf numFmtId="38" fontId="9" fillId="0" borderId="30" xfId="2" applyFont="1" applyFill="1" applyBorder="1" applyAlignment="1" applyProtection="1">
      <alignment horizontal="right" vertical="center"/>
      <protection locked="0"/>
    </xf>
    <xf numFmtId="38" fontId="9" fillId="2" borderId="18" xfId="2" applyFont="1" applyFill="1" applyBorder="1" applyAlignment="1" applyProtection="1">
      <alignment horizontal="right" vertical="center"/>
      <protection locked="0"/>
    </xf>
    <xf numFmtId="38" fontId="9" fillId="0" borderId="18" xfId="2" applyFont="1" applyFill="1" applyBorder="1" applyAlignment="1" applyProtection="1">
      <alignment vertical="center"/>
      <protection locked="0"/>
    </xf>
    <xf numFmtId="38" fontId="9" fillId="0" borderId="30" xfId="2" applyFont="1" applyFill="1" applyBorder="1" applyAlignment="1" applyProtection="1">
      <alignment vertical="center"/>
      <protection locked="0"/>
    </xf>
    <xf numFmtId="38" fontId="9" fillId="2" borderId="18" xfId="2" applyFont="1" applyFill="1" applyBorder="1" applyAlignment="1" applyProtection="1">
      <alignment vertical="center"/>
      <protection locked="0"/>
    </xf>
    <xf numFmtId="38" fontId="31" fillId="2" borderId="34" xfId="2" applyFont="1" applyFill="1" applyBorder="1" applyAlignment="1" applyProtection="1">
      <alignment vertical="center"/>
      <protection locked="0"/>
    </xf>
    <xf numFmtId="38" fontId="9" fillId="0" borderId="6" xfId="2" applyFont="1" applyFill="1" applyBorder="1" applyAlignment="1" applyProtection="1">
      <alignment horizontal="right" vertical="center"/>
      <protection hidden="1"/>
    </xf>
    <xf numFmtId="38" fontId="3" fillId="0" borderId="0" xfId="0" applyNumberFormat="1" applyFont="1"/>
    <xf numFmtId="38" fontId="19" fillId="0" borderId="18" xfId="2" applyFont="1" applyFill="1" applyBorder="1" applyAlignment="1" applyProtection="1">
      <alignment horizontal="center" vertical="center"/>
      <protection hidden="1"/>
    </xf>
    <xf numFmtId="177" fontId="49" fillId="0" borderId="23" xfId="2" applyNumberFormat="1" applyFont="1" applyFill="1" applyBorder="1" applyAlignment="1" applyProtection="1">
      <alignment vertical="center"/>
      <protection hidden="1"/>
    </xf>
    <xf numFmtId="0" fontId="46" fillId="0" borderId="0" xfId="0" applyFont="1" applyAlignment="1" applyProtection="1">
      <alignment vertical="center"/>
      <protection locked="0"/>
    </xf>
    <xf numFmtId="177" fontId="19" fillId="2" borderId="23" xfId="2" applyNumberFormat="1" applyFont="1" applyFill="1" applyBorder="1" applyAlignment="1" applyProtection="1">
      <alignment vertical="center"/>
      <protection hidden="1"/>
    </xf>
    <xf numFmtId="177" fontId="9" fillId="2" borderId="16" xfId="2" applyNumberFormat="1" applyFont="1" applyFill="1" applyBorder="1" applyAlignment="1" applyProtection="1">
      <alignment vertical="center"/>
      <protection hidden="1"/>
    </xf>
    <xf numFmtId="177" fontId="9" fillId="2" borderId="0" xfId="2" applyNumberFormat="1" applyFont="1" applyFill="1" applyBorder="1" applyAlignment="1" applyProtection="1">
      <alignment vertical="center"/>
      <protection hidden="1"/>
    </xf>
    <xf numFmtId="177" fontId="9" fillId="2" borderId="23" xfId="2" applyNumberFormat="1" applyFont="1" applyFill="1" applyBorder="1" applyAlignment="1" applyProtection="1">
      <alignment vertical="center" shrinkToFit="1"/>
      <protection hidden="1"/>
    </xf>
    <xf numFmtId="0" fontId="47" fillId="0" borderId="0" xfId="0" applyFont="1" applyAlignment="1" applyProtection="1">
      <alignment vertical="center"/>
      <protection locked="0"/>
    </xf>
    <xf numFmtId="177" fontId="9" fillId="2" borderId="35" xfId="2" applyNumberFormat="1" applyFont="1" applyFill="1" applyBorder="1" applyAlignment="1" applyProtection="1">
      <alignment vertical="center" shrinkToFit="1"/>
      <protection hidden="1"/>
    </xf>
    <xf numFmtId="38" fontId="9" fillId="2" borderId="33" xfId="2" applyFont="1" applyFill="1" applyBorder="1" applyAlignment="1" applyProtection="1">
      <alignment horizontal="right" vertical="center"/>
      <protection locked="0"/>
    </xf>
    <xf numFmtId="38" fontId="9" fillId="2" borderId="34" xfId="2" applyFont="1" applyFill="1" applyBorder="1" applyAlignment="1" applyProtection="1">
      <alignment horizontal="right" vertical="center"/>
      <protection locked="0"/>
    </xf>
    <xf numFmtId="38" fontId="9" fillId="2" borderId="33" xfId="2" applyFont="1" applyFill="1" applyBorder="1" applyAlignment="1" applyProtection="1">
      <alignment vertical="center"/>
      <protection locked="0"/>
    </xf>
    <xf numFmtId="38" fontId="9" fillId="2" borderId="34" xfId="2" applyFont="1" applyFill="1" applyBorder="1" applyAlignment="1" applyProtection="1">
      <alignment vertical="center"/>
      <protection locked="0"/>
    </xf>
    <xf numFmtId="177" fontId="19" fillId="2" borderId="38" xfId="2" applyNumberFormat="1" applyFont="1" applyFill="1" applyBorder="1" applyAlignment="1" applyProtection="1">
      <alignment vertical="center" shrinkToFit="1"/>
      <protection hidden="1"/>
    </xf>
    <xf numFmtId="177" fontId="19" fillId="2" borderId="38" xfId="2" applyNumberFormat="1" applyFont="1" applyFill="1" applyBorder="1" applyAlignment="1" applyProtection="1">
      <alignment vertical="center"/>
      <protection hidden="1"/>
    </xf>
    <xf numFmtId="0" fontId="50" fillId="0" borderId="0" xfId="0" applyFont="1" applyAlignment="1" applyProtection="1">
      <alignment vertical="center"/>
      <protection locked="0"/>
    </xf>
    <xf numFmtId="0" fontId="35" fillId="3" borderId="0" xfId="0" applyFont="1" applyFill="1" applyAlignment="1">
      <alignment horizontal="left" indent="5"/>
    </xf>
    <xf numFmtId="38" fontId="4" fillId="0" borderId="54" xfId="2" applyFont="1" applyFill="1" applyBorder="1" applyAlignment="1" applyProtection="1">
      <alignment horizontal="right" vertical="center"/>
      <protection hidden="1"/>
    </xf>
    <xf numFmtId="0" fontId="3" fillId="2" borderId="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0" fillId="0" borderId="0" xfId="1" applyFont="1" applyBorder="1" applyAlignment="1" applyProtection="1">
      <alignment horizontal="center"/>
    </xf>
    <xf numFmtId="0" fontId="19" fillId="2" borderId="57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19" fillId="2" borderId="58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9" fillId="0" borderId="54" xfId="0" applyFont="1" applyBorder="1" applyAlignment="1">
      <alignment horizontal="right"/>
    </xf>
    <xf numFmtId="0" fontId="28" fillId="0" borderId="0" xfId="1" applyFont="1" applyAlignment="1" applyProtection="1">
      <alignment horizontal="center"/>
    </xf>
    <xf numFmtId="0" fontId="21" fillId="2" borderId="62" xfId="0" applyFont="1" applyFill="1" applyBorder="1" applyAlignment="1">
      <alignment horizontal="center" vertical="center"/>
    </xf>
    <xf numFmtId="0" fontId="21" fillId="2" borderId="63" xfId="0" applyFont="1" applyFill="1" applyBorder="1" applyAlignment="1">
      <alignment horizontal="center" vertical="center"/>
    </xf>
    <xf numFmtId="0" fontId="21" fillId="2" borderId="64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/>
    </xf>
    <xf numFmtId="0" fontId="20" fillId="2" borderId="56" xfId="0" applyFont="1" applyFill="1" applyBorder="1" applyAlignment="1">
      <alignment horizontal="center" vertical="center" wrapText="1"/>
    </xf>
    <xf numFmtId="38" fontId="27" fillId="0" borderId="0" xfId="1" applyNumberFormat="1" applyFont="1" applyFill="1" applyBorder="1" applyAlignment="1" applyProtection="1">
      <alignment horizontal="center" vertical="center"/>
    </xf>
    <xf numFmtId="0" fontId="21" fillId="2" borderId="57" xfId="0" applyFont="1" applyFill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8" fillId="0" borderId="54" xfId="0" applyFont="1" applyBorder="1" applyAlignment="1">
      <alignment horizontal="center"/>
    </xf>
    <xf numFmtId="0" fontId="9" fillId="2" borderId="65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4F-41DA-9ECF-29827A23F96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4F-41DA-9ECF-29827A23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199807"/>
        <c:axId val="1"/>
        <c:axId val="0"/>
      </c:bar3DChart>
      <c:catAx>
        <c:axId val="1132199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1998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A1-4D30-8CAE-663FC61836C0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A1-4D30-8CAE-663FC6183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211039"/>
        <c:axId val="1"/>
        <c:axId val="0"/>
      </c:bar3DChart>
      <c:catAx>
        <c:axId val="1132211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2110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6554;&#31278;&#21029;&#12539;&#20840;&#22269;!C5"/><Relationship Id="rId2" Type="http://schemas.openxmlformats.org/officeDocument/2006/relationships/hyperlink" Target="#&#36554;&#31278;&#21029;&#12539;&#21315;&#33865;!C5"/><Relationship Id="rId1" Type="http://schemas.openxmlformats.org/officeDocument/2006/relationships/image" Target="../media/image1.png"/><Relationship Id="rId5" Type="http://schemas.openxmlformats.org/officeDocument/2006/relationships/hyperlink" Target="#'&#36554;&#31278;&#21029;&#12539;&#20840;&#22269; (&#36605;)'!C5"/><Relationship Id="rId4" Type="http://schemas.openxmlformats.org/officeDocument/2006/relationships/hyperlink" Target="#'&#36554;&#31278;&#21029;&#12539;&#21315;&#33865; (&#36605;)'!C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104775</xdr:rowOff>
    </xdr:from>
    <xdr:to>
      <xdr:col>4</xdr:col>
      <xdr:colOff>266700</xdr:colOff>
      <xdr:row>1</xdr:row>
      <xdr:rowOff>114300</xdr:rowOff>
    </xdr:to>
    <xdr:pic>
      <xdr:nvPicPr>
        <xdr:cNvPr id="988856" name="Picture 1" descr="（社）日本自動車販売協会連合会">
          <a:extLst>
            <a:ext uri="{FF2B5EF4-FFF2-40B4-BE49-F238E27FC236}">
              <a16:creationId xmlns:a16="http://schemas.microsoft.com/office/drawing/2014/main" id="{53B21E81-63AD-4A9E-BBBD-919D6E27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047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3</xdr:row>
      <xdr:rowOff>276225</xdr:rowOff>
    </xdr:from>
    <xdr:to>
      <xdr:col>2</xdr:col>
      <xdr:colOff>4552950</xdr:colOff>
      <xdr:row>4</xdr:row>
      <xdr:rowOff>342900</xdr:rowOff>
    </xdr:to>
    <xdr:sp macro="" textlink="">
      <xdr:nvSpPr>
        <xdr:cNvPr id="18434" name="Rectangle 2">
          <a:hlinkClick xmlns:r="http://schemas.openxmlformats.org/officeDocument/2006/relationships" r:id="rId2" tooltip="千葉県新車"/>
          <a:extLst>
            <a:ext uri="{FF2B5EF4-FFF2-40B4-BE49-F238E27FC236}">
              <a16:creationId xmlns:a16="http://schemas.microsoft.com/office/drawing/2014/main" id="{4616E983-AE18-4D9A-A30A-55ECBDE69F2A}"/>
            </a:ext>
          </a:extLst>
        </xdr:cNvPr>
        <xdr:cNvSpPr>
          <a:spLocks noChangeArrowheads="1"/>
        </xdr:cNvSpPr>
      </xdr:nvSpPr>
      <xdr:spPr bwMode="auto">
        <a:xfrm>
          <a:off x="1447800" y="1495425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（千葉県）</a:t>
          </a:r>
        </a:p>
      </xdr:txBody>
    </xdr:sp>
    <xdr:clientData/>
  </xdr:twoCellAnchor>
  <xdr:twoCellAnchor>
    <xdr:from>
      <xdr:col>2</xdr:col>
      <xdr:colOff>85725</xdr:colOff>
      <xdr:row>7</xdr:row>
      <xdr:rowOff>180975</xdr:rowOff>
    </xdr:from>
    <xdr:to>
      <xdr:col>2</xdr:col>
      <xdr:colOff>4552950</xdr:colOff>
      <xdr:row>8</xdr:row>
      <xdr:rowOff>342900</xdr:rowOff>
    </xdr:to>
    <xdr:sp macro="" textlink="">
      <xdr:nvSpPr>
        <xdr:cNvPr id="18435" name="Rectangle 3">
          <a:hlinkClick xmlns:r="http://schemas.openxmlformats.org/officeDocument/2006/relationships" r:id="rId3" tooltip="全国・新車"/>
          <a:extLst>
            <a:ext uri="{FF2B5EF4-FFF2-40B4-BE49-F238E27FC236}">
              <a16:creationId xmlns:a16="http://schemas.microsoft.com/office/drawing/2014/main" id="{81396A8D-99C6-49CF-AB77-5745650FFE49}"/>
            </a:ext>
          </a:extLst>
        </xdr:cNvPr>
        <xdr:cNvSpPr>
          <a:spLocks noChangeArrowheads="1"/>
        </xdr:cNvSpPr>
      </xdr:nvSpPr>
      <xdr:spPr bwMode="auto">
        <a:xfrm>
          <a:off x="1447800" y="261937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 （全　国）</a:t>
          </a:r>
        </a:p>
      </xdr:txBody>
    </xdr:sp>
    <xdr:clientData/>
  </xdr:twoCellAnchor>
  <xdr:twoCellAnchor>
    <xdr:from>
      <xdr:col>2</xdr:col>
      <xdr:colOff>85725</xdr:colOff>
      <xdr:row>5</xdr:row>
      <xdr:rowOff>180975</xdr:rowOff>
    </xdr:from>
    <xdr:to>
      <xdr:col>2</xdr:col>
      <xdr:colOff>4552950</xdr:colOff>
      <xdr:row>6</xdr:row>
      <xdr:rowOff>342900</xdr:rowOff>
    </xdr:to>
    <xdr:sp macro="" textlink="">
      <xdr:nvSpPr>
        <xdr:cNvPr id="18436" name="Rectangle 4">
          <a:hlinkClick xmlns:r="http://schemas.openxmlformats.org/officeDocument/2006/relationships" r:id="rId4" tooltip="千葉県・軽自動車"/>
          <a:extLst>
            <a:ext uri="{FF2B5EF4-FFF2-40B4-BE49-F238E27FC236}">
              <a16:creationId xmlns:a16="http://schemas.microsoft.com/office/drawing/2014/main" id="{AB795E47-3A48-4F37-A000-522028D1AFF7}"/>
            </a:ext>
          </a:extLst>
        </xdr:cNvPr>
        <xdr:cNvSpPr>
          <a:spLocks noChangeArrowheads="1"/>
        </xdr:cNvSpPr>
      </xdr:nvSpPr>
      <xdr:spPr bwMode="auto">
        <a:xfrm>
          <a:off x="1447800" y="2057400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車種別・軽自動車届出台数（千葉県）</a:t>
          </a:r>
        </a:p>
      </xdr:txBody>
    </xdr:sp>
    <xdr:clientData/>
  </xdr:twoCellAnchor>
  <xdr:twoCellAnchor>
    <xdr:from>
      <xdr:col>2</xdr:col>
      <xdr:colOff>85725</xdr:colOff>
      <xdr:row>9</xdr:row>
      <xdr:rowOff>171450</xdr:rowOff>
    </xdr:from>
    <xdr:to>
      <xdr:col>2</xdr:col>
      <xdr:colOff>4552950</xdr:colOff>
      <xdr:row>10</xdr:row>
      <xdr:rowOff>333375</xdr:rowOff>
    </xdr:to>
    <xdr:sp macro="" textlink="">
      <xdr:nvSpPr>
        <xdr:cNvPr id="18437" name="Rectangle 5">
          <a:hlinkClick xmlns:r="http://schemas.openxmlformats.org/officeDocument/2006/relationships" r:id="rId5" tooltip="全国・軽自動車"/>
          <a:extLst>
            <a:ext uri="{FF2B5EF4-FFF2-40B4-BE49-F238E27FC236}">
              <a16:creationId xmlns:a16="http://schemas.microsoft.com/office/drawing/2014/main" id="{5EB79FFB-D649-49AC-8010-23956FBB8D57}"/>
            </a:ext>
          </a:extLst>
        </xdr:cNvPr>
        <xdr:cNvSpPr>
          <a:spLocks noChangeArrowheads="1"/>
        </xdr:cNvSpPr>
      </xdr:nvSpPr>
      <xdr:spPr bwMode="auto">
        <a:xfrm>
          <a:off x="1447800" y="317182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車種別・軽自動車届出台数（全　国）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26</xdr:col>
      <xdr:colOff>295275</xdr:colOff>
      <xdr:row>0</xdr:row>
      <xdr:rowOff>0</xdr:rowOff>
    </xdr:to>
    <xdr:graphicFrame macro="">
      <xdr:nvGraphicFramePr>
        <xdr:cNvPr id="357822" name="Chart 1">
          <a:extLst>
            <a:ext uri="{FF2B5EF4-FFF2-40B4-BE49-F238E27FC236}">
              <a16:creationId xmlns:a16="http://schemas.microsoft.com/office/drawing/2014/main" id="{2729D119-7735-44FF-8878-FABC44FE3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29</xdr:col>
      <xdr:colOff>295275</xdr:colOff>
      <xdr:row>0</xdr:row>
      <xdr:rowOff>0</xdr:rowOff>
    </xdr:to>
    <xdr:graphicFrame macro="">
      <xdr:nvGraphicFramePr>
        <xdr:cNvPr id="316882" name="Chart 1">
          <a:extLst>
            <a:ext uri="{FF2B5EF4-FFF2-40B4-BE49-F238E27FC236}">
              <a16:creationId xmlns:a16="http://schemas.microsoft.com/office/drawing/2014/main" id="{2E195657-710A-4601-9405-3683B970C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55</xdr:row>
      <xdr:rowOff>76200</xdr:rowOff>
    </xdr:from>
    <xdr:to>
      <xdr:col>6</xdr:col>
      <xdr:colOff>295275</xdr:colOff>
      <xdr:row>60</xdr:row>
      <xdr:rowOff>114300</xdr:rowOff>
    </xdr:to>
    <xdr:sp macro="" textlink="">
      <xdr:nvSpPr>
        <xdr:cNvPr id="21520" name="Text Box 16">
          <a:extLst>
            <a:ext uri="{FF2B5EF4-FFF2-40B4-BE49-F238E27FC236}">
              <a16:creationId xmlns:a16="http://schemas.microsoft.com/office/drawing/2014/main" id="{B70A8FEC-4ED4-44E9-98A7-6808504B9003}"/>
            </a:ext>
          </a:extLst>
        </xdr:cNvPr>
        <xdr:cNvSpPr txBox="1">
          <a:spLocks noChangeArrowheads="1"/>
        </xdr:cNvSpPr>
      </xdr:nvSpPr>
      <xdr:spPr bwMode="auto">
        <a:xfrm>
          <a:off x="228600" y="13716000"/>
          <a:ext cx="3695700" cy="895350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prstDash val="dashDot"/>
          <a:miter lim="800000"/>
          <a:headEnd/>
          <a:tailEnd/>
        </a:ln>
      </xdr:spPr>
      <xdr:txBody>
        <a:bodyPr vertOverflow="clip" wrap="square" lIns="64008" tIns="27432" rIns="64008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平成１７年１１月分集計中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F15"/>
  <sheetViews>
    <sheetView showGridLines="0" showRowColHeaders="0" showZeros="0" showOutlineSymbols="0" view="pageBreakPreview" zoomScale="140" zoomScaleNormal="100" zoomScaleSheetLayoutView="140" workbookViewId="0">
      <selection activeCell="A2" sqref="A2"/>
    </sheetView>
  </sheetViews>
  <sheetFormatPr defaultRowHeight="13.5"/>
  <cols>
    <col min="1" max="1" width="13.625" style="1" customWidth="1"/>
    <col min="2" max="2" width="4.25" style="1" customWidth="1"/>
    <col min="3" max="3" width="61.875" style="1" customWidth="1"/>
    <col min="4" max="4" width="8.5" style="1" customWidth="1"/>
    <col min="5" max="5" width="9" style="1"/>
    <col min="6" max="6" width="28.375" style="1" customWidth="1"/>
    <col min="7" max="16384" width="9" style="1"/>
  </cols>
  <sheetData>
    <row r="1" spans="1:6" ht="37.5" customHeight="1">
      <c r="A1" s="245" t="s">
        <v>48</v>
      </c>
      <c r="B1" s="245"/>
      <c r="C1" s="245"/>
      <c r="D1" s="245"/>
      <c r="E1" s="131"/>
      <c r="F1" s="130"/>
    </row>
    <row r="2" spans="1:6" ht="26.25" customHeight="1">
      <c r="A2" s="132"/>
      <c r="B2" s="132"/>
      <c r="C2" s="133" t="s">
        <v>84</v>
      </c>
      <c r="D2" s="132"/>
      <c r="E2" s="131"/>
      <c r="F2" s="130"/>
    </row>
    <row r="3" spans="1:6" ht="32.25" customHeight="1">
      <c r="A3" s="134"/>
      <c r="B3" s="135"/>
      <c r="C3" s="136" t="s">
        <v>49</v>
      </c>
      <c r="D3" s="137"/>
      <c r="E3" s="137"/>
      <c r="F3" s="138"/>
    </row>
    <row r="4" spans="1:6" ht="23.25" customHeight="1">
      <c r="A4" s="138"/>
      <c r="B4" s="138"/>
      <c r="C4" s="139"/>
      <c r="D4" s="138"/>
      <c r="E4" s="138"/>
      <c r="F4" s="138"/>
    </row>
    <row r="5" spans="1:6" ht="28.5" customHeight="1">
      <c r="A5" s="140"/>
      <c r="B5" s="141"/>
      <c r="C5" s="142"/>
      <c r="D5" s="138"/>
      <c r="E5" s="138"/>
      <c r="F5" s="138"/>
    </row>
    <row r="6" spans="1:6" ht="15.75" customHeight="1">
      <c r="A6" s="140"/>
      <c r="B6" s="141"/>
      <c r="C6" s="141"/>
      <c r="D6" s="138"/>
      <c r="E6" s="138"/>
      <c r="F6" s="138"/>
    </row>
    <row r="7" spans="1:6" ht="28.5" customHeight="1">
      <c r="A7" s="140"/>
      <c r="B7" s="141"/>
      <c r="C7" s="142"/>
      <c r="D7" s="138"/>
      <c r="E7" s="138"/>
      <c r="F7" s="138"/>
    </row>
    <row r="8" spans="1:6" ht="15.75" customHeight="1">
      <c r="A8" s="140"/>
      <c r="B8" s="141"/>
      <c r="C8" s="141"/>
      <c r="D8" s="138"/>
      <c r="E8" s="138"/>
      <c r="F8" s="138"/>
    </row>
    <row r="9" spans="1:6" ht="28.5" customHeight="1">
      <c r="A9" s="140"/>
      <c r="B9" s="141"/>
      <c r="C9" s="142"/>
      <c r="D9" s="138"/>
      <c r="E9" s="138"/>
      <c r="F9" s="138"/>
    </row>
    <row r="10" spans="1:6" ht="15.75" customHeight="1">
      <c r="A10" s="140"/>
      <c r="B10" s="141"/>
      <c r="C10" s="141"/>
      <c r="D10" s="138"/>
      <c r="E10" s="138"/>
      <c r="F10" s="138"/>
    </row>
    <row r="11" spans="1:6" ht="28.5" customHeight="1">
      <c r="A11" s="140"/>
      <c r="B11" s="141"/>
      <c r="C11" s="142"/>
      <c r="D11" s="138"/>
      <c r="E11" s="138"/>
      <c r="F11" s="138"/>
    </row>
    <row r="12" spans="1:6" ht="28.5">
      <c r="A12" s="138"/>
      <c r="B12" s="143"/>
      <c r="C12" s="139"/>
      <c r="D12" s="138"/>
      <c r="E12" s="138"/>
      <c r="F12" s="138"/>
    </row>
    <row r="13" spans="1:6">
      <c r="A13" s="138"/>
      <c r="B13" s="138"/>
      <c r="C13" s="138"/>
      <c r="D13" s="138"/>
      <c r="E13" s="138"/>
      <c r="F13" s="138"/>
    </row>
    <row r="14" spans="1:6">
      <c r="A14" s="138"/>
      <c r="B14" s="138"/>
      <c r="C14" s="138"/>
      <c r="D14" s="138"/>
      <c r="E14" s="138"/>
      <c r="F14" s="138"/>
    </row>
    <row r="15" spans="1:6">
      <c r="A15" s="138"/>
      <c r="B15" s="138"/>
      <c r="C15" s="138"/>
      <c r="D15" s="138"/>
      <c r="E15" s="138"/>
      <c r="F15" s="138"/>
    </row>
  </sheetData>
  <sheetProtection sheet="1" objects="1" scenarios="1"/>
  <mergeCells count="1">
    <mergeCell ref="A1:D1"/>
  </mergeCells>
  <phoneticPr fontId="2"/>
  <dataValidations count="1">
    <dataValidation type="list" allowBlank="1" showInputMessage="1" showErrorMessage="1" sqref="A5:A11" xr:uid="{00000000-0002-0000-0000-000000000000}">
      <formula1>"集計中"</formula1>
    </dataValidation>
  </dataValidations>
  <printOptions horizontalCentered="1" verticalCentered="1"/>
  <pageMargins left="0.2" right="0.19685039370078741" top="0.56000000000000005" bottom="0.98425196850393704" header="0.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R31"/>
  <sheetViews>
    <sheetView showGridLines="0" showZeros="0" tabSelected="1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M13" sqref="M13"/>
    </sheetView>
  </sheetViews>
  <sheetFormatPr defaultRowHeight="13.5"/>
  <cols>
    <col min="1" max="1" width="0.875" style="1" customWidth="1"/>
    <col min="2" max="2" width="5.625" style="1" customWidth="1"/>
    <col min="3" max="4" width="6.125" style="1" customWidth="1"/>
    <col min="5" max="5" width="5.5" style="1" bestFit="1" customWidth="1"/>
    <col min="6" max="7" width="6.125" style="1" customWidth="1"/>
    <col min="8" max="8" width="5.5" style="1" customWidth="1"/>
    <col min="9" max="10" width="7" style="1" customWidth="1"/>
    <col min="11" max="11" width="5.5" style="1" customWidth="1"/>
    <col min="12" max="13" width="5.875" style="1" customWidth="1"/>
    <col min="14" max="14" width="6.25" style="1" customWidth="1"/>
    <col min="15" max="16" width="5.25" style="1" customWidth="1"/>
    <col min="17" max="17" width="5.5" style="1" customWidth="1"/>
    <col min="18" max="19" width="4" style="1" customWidth="1"/>
    <col min="20" max="21" width="6.25" style="1" customWidth="1"/>
    <col min="22" max="22" width="5.5" style="1" customWidth="1"/>
    <col min="23" max="24" width="4.125" style="1" customWidth="1"/>
    <col min="25" max="25" width="5.5" style="1" customWidth="1"/>
    <col min="26" max="27" width="5.125" style="1" customWidth="1"/>
    <col min="28" max="29" width="7.75" style="1" customWidth="1"/>
    <col min="30" max="30" width="5.875" style="1" customWidth="1"/>
    <col min="31" max="31" width="6.5" style="1" customWidth="1"/>
    <col min="32" max="38" width="6.875" style="1" customWidth="1"/>
    <col min="39" max="43" width="9.125" style="1" bestFit="1" customWidth="1"/>
    <col min="44" max="44" width="9.25" style="1" bestFit="1" customWidth="1"/>
    <col min="45" max="16384" width="9" style="1"/>
  </cols>
  <sheetData>
    <row r="1" spans="1:44" ht="36.75" customHeight="1">
      <c r="A1" s="253" t="s">
        <v>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4" t="s">
        <v>81</v>
      </c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21.75" customHeight="1" thickBot="1">
      <c r="B2" s="236" t="s">
        <v>79</v>
      </c>
      <c r="AB2" s="261" t="s">
        <v>41</v>
      </c>
      <c r="AC2" s="261"/>
      <c r="AD2" s="261"/>
    </row>
    <row r="3" spans="1:44" ht="27.75" customHeight="1">
      <c r="B3" s="247"/>
      <c r="C3" s="14" t="s">
        <v>37</v>
      </c>
      <c r="D3" s="14"/>
      <c r="E3" s="14"/>
      <c r="F3" s="257" t="s">
        <v>38</v>
      </c>
      <c r="G3" s="258"/>
      <c r="H3" s="258"/>
      <c r="I3" s="35" t="s">
        <v>28</v>
      </c>
      <c r="J3" s="36"/>
      <c r="K3" s="37"/>
      <c r="L3" s="34" t="s">
        <v>36</v>
      </c>
      <c r="M3" s="14"/>
      <c r="N3" s="14"/>
      <c r="O3" s="14" t="s">
        <v>35</v>
      </c>
      <c r="P3" s="14"/>
      <c r="Q3" s="14"/>
      <c r="R3" s="251" t="s">
        <v>40</v>
      </c>
      <c r="S3" s="252"/>
      <c r="T3" s="254" t="s">
        <v>29</v>
      </c>
      <c r="U3" s="255"/>
      <c r="V3" s="256"/>
      <c r="W3" s="258" t="s">
        <v>31</v>
      </c>
      <c r="X3" s="258"/>
      <c r="Y3" s="264"/>
      <c r="Z3" s="251" t="s">
        <v>27</v>
      </c>
      <c r="AA3" s="258"/>
      <c r="AB3" s="259" t="s">
        <v>14</v>
      </c>
      <c r="AC3" s="249" t="s">
        <v>15</v>
      </c>
      <c r="AD3" s="262" t="s">
        <v>30</v>
      </c>
    </row>
    <row r="4" spans="1:44" ht="27.75" customHeight="1">
      <c r="B4" s="248"/>
      <c r="C4" s="15" t="s">
        <v>19</v>
      </c>
      <c r="D4" s="17" t="s">
        <v>20</v>
      </c>
      <c r="E4" s="18" t="s">
        <v>10</v>
      </c>
      <c r="F4" s="15" t="s">
        <v>19</v>
      </c>
      <c r="G4" s="17" t="s">
        <v>21</v>
      </c>
      <c r="H4" s="20" t="s">
        <v>10</v>
      </c>
      <c r="I4" s="38" t="s">
        <v>22</v>
      </c>
      <c r="J4" s="32" t="s">
        <v>23</v>
      </c>
      <c r="K4" s="39" t="s">
        <v>10</v>
      </c>
      <c r="L4" s="33" t="s">
        <v>19</v>
      </c>
      <c r="M4" s="17" t="s">
        <v>21</v>
      </c>
      <c r="N4" s="18" t="s">
        <v>10</v>
      </c>
      <c r="O4" s="15" t="s">
        <v>19</v>
      </c>
      <c r="P4" s="17" t="s">
        <v>21</v>
      </c>
      <c r="Q4" s="18" t="s">
        <v>10</v>
      </c>
      <c r="R4" s="115" t="s">
        <v>19</v>
      </c>
      <c r="S4" s="122" t="s">
        <v>21</v>
      </c>
      <c r="T4" s="38" t="s">
        <v>24</v>
      </c>
      <c r="U4" s="32" t="s">
        <v>25</v>
      </c>
      <c r="V4" s="39" t="s">
        <v>10</v>
      </c>
      <c r="W4" s="33" t="s">
        <v>19</v>
      </c>
      <c r="X4" s="17" t="s">
        <v>21</v>
      </c>
      <c r="Y4" s="16" t="s">
        <v>10</v>
      </c>
      <c r="Z4" s="19" t="s">
        <v>19</v>
      </c>
      <c r="AA4" s="88" t="s">
        <v>21</v>
      </c>
      <c r="AB4" s="260"/>
      <c r="AC4" s="250"/>
      <c r="AD4" s="263"/>
    </row>
    <row r="5" spans="1:44" ht="27.75" customHeight="1">
      <c r="B5" s="12" t="s">
        <v>77</v>
      </c>
      <c r="C5" s="42">
        <v>5232</v>
      </c>
      <c r="D5" s="209">
        <v>6243</v>
      </c>
      <c r="E5" s="43">
        <f>IF(ISERROR(C5*100/D5),"",C5*100/D5)</f>
        <v>83.805862566073998</v>
      </c>
      <c r="F5" s="42">
        <v>3243</v>
      </c>
      <c r="G5" s="209">
        <v>3930</v>
      </c>
      <c r="H5" s="44">
        <f t="shared" ref="H5:H19" si="0">IF(ISERROR(F5*100/G5),"",F5*100/G5)</f>
        <v>82.519083969465655</v>
      </c>
      <c r="I5" s="45">
        <f>SUM(C5,F5)</f>
        <v>8475</v>
      </c>
      <c r="J5" s="46">
        <f>SUM(D5,G5)</f>
        <v>10173</v>
      </c>
      <c r="K5" s="66">
        <f t="shared" ref="K5:K19" si="1">IF(ISERROR(I5*100/J5),"",I5*100/J5)</f>
        <v>83.308758478324975</v>
      </c>
      <c r="L5" s="47">
        <v>409</v>
      </c>
      <c r="M5" s="209">
        <v>513</v>
      </c>
      <c r="N5" s="43">
        <f t="shared" ref="N5:N19" si="2">IF(ISERROR(L5*100/M5),"",L5*100/M5)</f>
        <v>79.727095516569207</v>
      </c>
      <c r="O5" s="42">
        <v>633</v>
      </c>
      <c r="P5" s="209">
        <v>722</v>
      </c>
      <c r="Q5" s="43">
        <f t="shared" ref="Q5:Q19" si="3">IF(ISERROR(O5*100/P5),"",O5*100/P5)</f>
        <v>87.67313019390582</v>
      </c>
      <c r="R5" s="116"/>
      <c r="S5" s="47"/>
      <c r="T5" s="45">
        <f>SUM(L5,O5)</f>
        <v>1042</v>
      </c>
      <c r="U5" s="46">
        <f>SUM(M5,P5)</f>
        <v>1235</v>
      </c>
      <c r="V5" s="66">
        <f t="shared" ref="V5:V19" si="4">IF(ISERROR(T5*100/U5),"",T5*100/U5)</f>
        <v>84.372469635627525</v>
      </c>
      <c r="W5" s="47">
        <v>19</v>
      </c>
      <c r="X5" s="209">
        <v>23</v>
      </c>
      <c r="Y5" s="43">
        <f t="shared" ref="Y5:Y19" si="5">IF(ISERROR(W5*100/X5),"",W5*100/X5)</f>
        <v>82.608695652173907</v>
      </c>
      <c r="Z5" s="48">
        <v>219</v>
      </c>
      <c r="AA5" s="206">
        <v>264</v>
      </c>
      <c r="AB5" s="45">
        <f t="shared" ref="AB5:AB10" si="6">SUM(I5,T5,W5,Z5)</f>
        <v>9755</v>
      </c>
      <c r="AC5" s="49">
        <f>AA5+X5+P5+M5+G5+D5</f>
        <v>11695</v>
      </c>
      <c r="AD5" s="89">
        <f t="shared" ref="AD5:AD19" si="7">IF(ISERROR(AB5*100/AC5),"",AB5*100/AC5)</f>
        <v>83.411714407866612</v>
      </c>
    </row>
    <row r="6" spans="1:44" ht="27.75" customHeight="1">
      <c r="B6" s="12" t="s">
        <v>11</v>
      </c>
      <c r="C6" s="42">
        <v>5144</v>
      </c>
      <c r="D6" s="209">
        <v>6497</v>
      </c>
      <c r="E6" s="43">
        <f t="shared" ref="E6:E19" si="8">IF(ISERROR(C6*100/D6),"",C6*100/D6)</f>
        <v>79.175003847929815</v>
      </c>
      <c r="F6" s="42">
        <v>3518</v>
      </c>
      <c r="G6" s="209">
        <v>4162</v>
      </c>
      <c r="H6" s="44">
        <f t="shared" si="0"/>
        <v>84.526669870254679</v>
      </c>
      <c r="I6" s="45">
        <f t="shared" ref="I6:I17" si="9">SUM(C6,F6)</f>
        <v>8662</v>
      </c>
      <c r="J6" s="46">
        <f t="shared" ref="J6:J16" si="10">SUM(D6,G6)</f>
        <v>10659</v>
      </c>
      <c r="K6" s="67">
        <f t="shared" si="1"/>
        <v>81.264658973637296</v>
      </c>
      <c r="L6" s="47">
        <v>520</v>
      </c>
      <c r="M6" s="209">
        <v>647</v>
      </c>
      <c r="N6" s="43">
        <f t="shared" si="2"/>
        <v>80.370942812983003</v>
      </c>
      <c r="O6" s="42">
        <v>637</v>
      </c>
      <c r="P6" s="209">
        <v>799</v>
      </c>
      <c r="Q6" s="43">
        <f t="shared" si="3"/>
        <v>79.724655819774725</v>
      </c>
      <c r="R6" s="116"/>
      <c r="S6" s="47"/>
      <c r="T6" s="45">
        <f t="shared" ref="T6:T17" si="11">SUM(L6,O6)</f>
        <v>1157</v>
      </c>
      <c r="U6" s="46">
        <f t="shared" ref="U6:U16" si="12">SUM(M6,P6)</f>
        <v>1446</v>
      </c>
      <c r="V6" s="66">
        <f t="shared" si="4"/>
        <v>80.013831258644544</v>
      </c>
      <c r="W6" s="47">
        <v>14</v>
      </c>
      <c r="X6" s="209">
        <v>36</v>
      </c>
      <c r="Y6" s="43">
        <f t="shared" si="5"/>
        <v>38.888888888888886</v>
      </c>
      <c r="Z6" s="48">
        <v>297</v>
      </c>
      <c r="AA6" s="206">
        <v>365</v>
      </c>
      <c r="AB6" s="45">
        <f t="shared" si="6"/>
        <v>10130</v>
      </c>
      <c r="AC6" s="49">
        <f t="shared" ref="AC6:AC17" si="13">AA6+X6+P6+M6+G6+D6</f>
        <v>12506</v>
      </c>
      <c r="AD6" s="89">
        <f t="shared" si="7"/>
        <v>81.001119462657925</v>
      </c>
    </row>
    <row r="7" spans="1:44" ht="27.75" customHeight="1">
      <c r="B7" s="12" t="s">
        <v>12</v>
      </c>
      <c r="C7" s="42">
        <v>8048</v>
      </c>
      <c r="D7" s="209">
        <v>8761</v>
      </c>
      <c r="E7" s="43">
        <f t="shared" si="8"/>
        <v>91.861659627896358</v>
      </c>
      <c r="F7" s="42">
        <v>4829</v>
      </c>
      <c r="G7" s="209">
        <v>5669</v>
      </c>
      <c r="H7" s="44">
        <f t="shared" si="0"/>
        <v>85.182571882166172</v>
      </c>
      <c r="I7" s="45">
        <f t="shared" si="9"/>
        <v>12877</v>
      </c>
      <c r="J7" s="49">
        <f t="shared" si="10"/>
        <v>14430</v>
      </c>
      <c r="K7" s="66">
        <f t="shared" si="1"/>
        <v>89.237699237699232</v>
      </c>
      <c r="L7" s="47">
        <v>568</v>
      </c>
      <c r="M7" s="209">
        <v>831</v>
      </c>
      <c r="N7" s="43">
        <f t="shared" si="2"/>
        <v>68.351383874849574</v>
      </c>
      <c r="O7" s="42">
        <v>995</v>
      </c>
      <c r="P7" s="209">
        <v>1150</v>
      </c>
      <c r="Q7" s="43">
        <f t="shared" si="3"/>
        <v>86.521739130434781</v>
      </c>
      <c r="R7" s="116"/>
      <c r="S7" s="47"/>
      <c r="T7" s="45">
        <f t="shared" si="11"/>
        <v>1563</v>
      </c>
      <c r="U7" s="49">
        <f t="shared" si="12"/>
        <v>1981</v>
      </c>
      <c r="V7" s="66">
        <f t="shared" si="4"/>
        <v>78.899545683997985</v>
      </c>
      <c r="W7" s="47">
        <v>49</v>
      </c>
      <c r="X7" s="209">
        <v>84</v>
      </c>
      <c r="Y7" s="43">
        <f t="shared" si="5"/>
        <v>58.333333333333336</v>
      </c>
      <c r="Z7" s="48">
        <v>455</v>
      </c>
      <c r="AA7" s="206">
        <v>568</v>
      </c>
      <c r="AB7" s="45">
        <f t="shared" si="6"/>
        <v>14944</v>
      </c>
      <c r="AC7" s="49">
        <f t="shared" si="13"/>
        <v>17063</v>
      </c>
      <c r="AD7" s="89">
        <f t="shared" si="7"/>
        <v>87.581316298423488</v>
      </c>
    </row>
    <row r="8" spans="1:44" ht="27.75" customHeight="1">
      <c r="B8" s="12" t="s">
        <v>13</v>
      </c>
      <c r="C8" s="42">
        <v>4144</v>
      </c>
      <c r="D8" s="209">
        <v>4958</v>
      </c>
      <c r="E8" s="43">
        <f t="shared" si="8"/>
        <v>83.582089552238813</v>
      </c>
      <c r="F8" s="42">
        <v>2682</v>
      </c>
      <c r="G8" s="209">
        <v>3436</v>
      </c>
      <c r="H8" s="44">
        <f t="shared" si="0"/>
        <v>78.055878928987198</v>
      </c>
      <c r="I8" s="45">
        <f t="shared" si="9"/>
        <v>6826</v>
      </c>
      <c r="J8" s="46">
        <f t="shared" si="10"/>
        <v>8394</v>
      </c>
      <c r="K8" s="67">
        <f t="shared" si="1"/>
        <v>81.319990469382887</v>
      </c>
      <c r="L8" s="47">
        <v>369</v>
      </c>
      <c r="M8" s="209">
        <v>387</v>
      </c>
      <c r="N8" s="43">
        <f t="shared" si="2"/>
        <v>95.348837209302332</v>
      </c>
      <c r="O8" s="42">
        <v>638</v>
      </c>
      <c r="P8" s="209">
        <v>636</v>
      </c>
      <c r="Q8" s="43">
        <f t="shared" si="3"/>
        <v>100.31446540880503</v>
      </c>
      <c r="R8" s="117"/>
      <c r="S8" s="114"/>
      <c r="T8" s="45">
        <f>SUM(L8,O8,R8)</f>
        <v>1007</v>
      </c>
      <c r="U8" s="46">
        <f>SUM(M8,P8,S8)</f>
        <v>1023</v>
      </c>
      <c r="V8" s="66">
        <f t="shared" si="4"/>
        <v>98.435972629521018</v>
      </c>
      <c r="W8" s="47">
        <v>14</v>
      </c>
      <c r="X8" s="209">
        <v>10</v>
      </c>
      <c r="Y8" s="43">
        <f t="shared" si="5"/>
        <v>140</v>
      </c>
      <c r="Z8" s="48">
        <v>222</v>
      </c>
      <c r="AA8" s="206">
        <v>219</v>
      </c>
      <c r="AB8" s="45">
        <f t="shared" si="6"/>
        <v>8069</v>
      </c>
      <c r="AC8" s="46">
        <f t="shared" si="13"/>
        <v>9646</v>
      </c>
      <c r="AD8" s="89">
        <f t="shared" si="7"/>
        <v>83.651254405971386</v>
      </c>
      <c r="AF8" s="1" t="s">
        <v>70</v>
      </c>
    </row>
    <row r="9" spans="1:44" ht="27.75" customHeight="1">
      <c r="B9" s="12" t="s">
        <v>1</v>
      </c>
      <c r="C9" s="42">
        <v>3578</v>
      </c>
      <c r="D9" s="209">
        <v>4485</v>
      </c>
      <c r="E9" s="43">
        <f t="shared" si="8"/>
        <v>79.777034559643255</v>
      </c>
      <c r="F9" s="42">
        <v>2510</v>
      </c>
      <c r="G9" s="209">
        <v>2970</v>
      </c>
      <c r="H9" s="44">
        <f t="shared" si="0"/>
        <v>84.511784511784512</v>
      </c>
      <c r="I9" s="45">
        <f t="shared" si="9"/>
        <v>6088</v>
      </c>
      <c r="J9" s="46">
        <f t="shared" si="10"/>
        <v>7455</v>
      </c>
      <c r="K9" s="67">
        <f t="shared" si="1"/>
        <v>81.663313212608983</v>
      </c>
      <c r="L9" s="47">
        <v>297</v>
      </c>
      <c r="M9" s="209">
        <v>418</v>
      </c>
      <c r="N9" s="43">
        <f t="shared" si="2"/>
        <v>71.05263157894737</v>
      </c>
      <c r="O9" s="42">
        <v>711</v>
      </c>
      <c r="P9" s="209">
        <v>651</v>
      </c>
      <c r="Q9" s="43">
        <f t="shared" si="3"/>
        <v>109.21658986175115</v>
      </c>
      <c r="R9" s="117"/>
      <c r="S9" s="114"/>
      <c r="T9" s="45">
        <f t="shared" si="11"/>
        <v>1008</v>
      </c>
      <c r="U9" s="46">
        <f t="shared" si="12"/>
        <v>1069</v>
      </c>
      <c r="V9" s="67">
        <f t="shared" si="4"/>
        <v>94.29373246024322</v>
      </c>
      <c r="W9" s="47">
        <v>2</v>
      </c>
      <c r="X9" s="209">
        <v>15</v>
      </c>
      <c r="Y9" s="43">
        <f t="shared" si="5"/>
        <v>13.333333333333334</v>
      </c>
      <c r="Z9" s="48">
        <v>226</v>
      </c>
      <c r="AA9" s="206">
        <v>209</v>
      </c>
      <c r="AB9" s="45">
        <f t="shared" si="6"/>
        <v>7324</v>
      </c>
      <c r="AC9" s="46">
        <f t="shared" si="13"/>
        <v>8748</v>
      </c>
      <c r="AD9" s="89">
        <f t="shared" si="7"/>
        <v>83.721993598536812</v>
      </c>
    </row>
    <row r="10" spans="1:44" ht="27.75" customHeight="1">
      <c r="B10" s="72" t="s">
        <v>2</v>
      </c>
      <c r="C10" s="73">
        <v>4698</v>
      </c>
      <c r="D10" s="210">
        <v>5758</v>
      </c>
      <c r="E10" s="74">
        <f t="shared" si="8"/>
        <v>81.590830149357416</v>
      </c>
      <c r="F10" s="73">
        <v>2926</v>
      </c>
      <c r="G10" s="210">
        <v>3496</v>
      </c>
      <c r="H10" s="75">
        <f t="shared" si="0"/>
        <v>83.695652173913047</v>
      </c>
      <c r="I10" s="76">
        <f t="shared" si="9"/>
        <v>7624</v>
      </c>
      <c r="J10" s="77">
        <f t="shared" si="10"/>
        <v>9254</v>
      </c>
      <c r="K10" s="78">
        <f t="shared" si="1"/>
        <v>82.385995245299327</v>
      </c>
      <c r="L10" s="79">
        <v>394</v>
      </c>
      <c r="M10" s="210">
        <v>605</v>
      </c>
      <c r="N10" s="74">
        <f t="shared" si="2"/>
        <v>65.123966942148755</v>
      </c>
      <c r="O10" s="73">
        <v>703</v>
      </c>
      <c r="P10" s="210">
        <v>859</v>
      </c>
      <c r="Q10" s="74">
        <f t="shared" si="3"/>
        <v>81.839348079161823</v>
      </c>
      <c r="R10" s="118"/>
      <c r="S10" s="79"/>
      <c r="T10" s="76">
        <f t="shared" si="11"/>
        <v>1097</v>
      </c>
      <c r="U10" s="77">
        <f t="shared" si="12"/>
        <v>1464</v>
      </c>
      <c r="V10" s="78">
        <f t="shared" si="4"/>
        <v>74.931693989071036</v>
      </c>
      <c r="W10" s="79">
        <v>14</v>
      </c>
      <c r="X10" s="210">
        <v>30</v>
      </c>
      <c r="Y10" s="74">
        <f t="shared" si="5"/>
        <v>46.666666666666664</v>
      </c>
      <c r="Z10" s="80">
        <v>257</v>
      </c>
      <c r="AA10" s="207">
        <v>330</v>
      </c>
      <c r="AB10" s="76">
        <f t="shared" si="6"/>
        <v>8992</v>
      </c>
      <c r="AC10" s="77">
        <f t="shared" si="13"/>
        <v>11078</v>
      </c>
      <c r="AD10" s="90">
        <f t="shared" si="7"/>
        <v>81.169886261057954</v>
      </c>
    </row>
    <row r="11" spans="1:44" ht="27.75" customHeight="1">
      <c r="B11" s="124" t="s">
        <v>44</v>
      </c>
      <c r="C11" s="93">
        <f>SUBTOTAL(9,C5:C10)</f>
        <v>30844</v>
      </c>
      <c r="D11" s="94">
        <f>SUBTOTAL(9,D5:D10)</f>
        <v>36702</v>
      </c>
      <c r="E11" s="159">
        <f t="shared" si="8"/>
        <v>84.039016947305328</v>
      </c>
      <c r="F11" s="93">
        <f>SUBTOTAL(9,F5:F10)</f>
        <v>19708</v>
      </c>
      <c r="G11" s="94">
        <f>SUBTOTAL(9,G5:G10)</f>
        <v>23663</v>
      </c>
      <c r="H11" s="96">
        <f t="shared" si="0"/>
        <v>83.286142923551537</v>
      </c>
      <c r="I11" s="97">
        <f>SUBTOTAL(9,I5:I10)</f>
        <v>50552</v>
      </c>
      <c r="J11" s="98">
        <f>SUBTOTAL(9,J5:J10)</f>
        <v>60365</v>
      </c>
      <c r="K11" s="235">
        <f t="shared" si="1"/>
        <v>83.743891327756145</v>
      </c>
      <c r="L11" s="100">
        <f>SUBTOTAL(9,L5:L10)</f>
        <v>2557</v>
      </c>
      <c r="M11" s="94">
        <f>SUBTOTAL(9,M5:M10)</f>
        <v>3401</v>
      </c>
      <c r="N11" s="95">
        <f t="shared" si="2"/>
        <v>75.18376947956483</v>
      </c>
      <c r="O11" s="93">
        <f>SUBTOTAL(9,O5:O10)</f>
        <v>4317</v>
      </c>
      <c r="P11" s="94">
        <f>SUBTOTAL(9,P5:P10)</f>
        <v>4817</v>
      </c>
      <c r="Q11" s="159">
        <f t="shared" si="3"/>
        <v>89.620095495121447</v>
      </c>
      <c r="R11" s="119">
        <f>SUBTOTAL(9,R5:R10)</f>
        <v>0</v>
      </c>
      <c r="S11" s="100">
        <f>SUBTOTAL(9,S5:S10)</f>
        <v>0</v>
      </c>
      <c r="T11" s="97">
        <f>SUBTOTAL(9,T5:T10)</f>
        <v>6874</v>
      </c>
      <c r="U11" s="98">
        <f>SUBTOTAL(9,U5:U10)</f>
        <v>8218</v>
      </c>
      <c r="V11" s="99">
        <f t="shared" si="4"/>
        <v>83.645655877342421</v>
      </c>
      <c r="W11" s="100">
        <f>SUBTOTAL(9,W5:W10)</f>
        <v>112</v>
      </c>
      <c r="X11" s="94">
        <f>SUBTOTAL(9,X5:X10)</f>
        <v>198</v>
      </c>
      <c r="Y11" s="95">
        <f t="shared" si="5"/>
        <v>56.565656565656568</v>
      </c>
      <c r="Z11" s="101">
        <f>SUBTOTAL(9,Z5:Z10)</f>
        <v>1676</v>
      </c>
      <c r="AA11" s="102">
        <f>SUBTOTAL(9,AA5:AA10)</f>
        <v>1955</v>
      </c>
      <c r="AB11" s="97">
        <f>SUBTOTAL(9,AB5:AB10)</f>
        <v>59214</v>
      </c>
      <c r="AC11" s="98">
        <f>SUBTOTAL(9,AC5:AC10)</f>
        <v>70736</v>
      </c>
      <c r="AD11" s="92">
        <f t="shared" si="7"/>
        <v>83.711264419814526</v>
      </c>
    </row>
    <row r="12" spans="1:44" ht="27.75" customHeight="1">
      <c r="B12" s="12" t="s">
        <v>3</v>
      </c>
      <c r="C12" s="42">
        <v>5482</v>
      </c>
      <c r="D12" s="209">
        <v>5972</v>
      </c>
      <c r="E12" s="43">
        <f t="shared" si="8"/>
        <v>91.795043536503684</v>
      </c>
      <c r="F12" s="42">
        <v>3053</v>
      </c>
      <c r="G12" s="209">
        <v>3755</v>
      </c>
      <c r="H12" s="44">
        <f t="shared" si="0"/>
        <v>81.304926764314246</v>
      </c>
      <c r="I12" s="45">
        <f t="shared" si="9"/>
        <v>8535</v>
      </c>
      <c r="J12" s="46">
        <f t="shared" si="10"/>
        <v>9727</v>
      </c>
      <c r="K12" s="66">
        <f t="shared" si="1"/>
        <v>87.745450807031972</v>
      </c>
      <c r="L12" s="47">
        <v>399</v>
      </c>
      <c r="M12" s="209">
        <v>547</v>
      </c>
      <c r="N12" s="43">
        <f t="shared" si="2"/>
        <v>72.943327239488113</v>
      </c>
      <c r="O12" s="42">
        <v>682</v>
      </c>
      <c r="P12" s="209">
        <v>842</v>
      </c>
      <c r="Q12" s="43">
        <f t="shared" si="3"/>
        <v>80.99762470308788</v>
      </c>
      <c r="R12" s="116"/>
      <c r="S12" s="47"/>
      <c r="T12" s="45">
        <f t="shared" si="11"/>
        <v>1081</v>
      </c>
      <c r="U12" s="46">
        <f t="shared" si="12"/>
        <v>1389</v>
      </c>
      <c r="V12" s="67">
        <f t="shared" si="4"/>
        <v>77.82577393808495</v>
      </c>
      <c r="W12" s="47">
        <v>14</v>
      </c>
      <c r="X12" s="209">
        <v>21</v>
      </c>
      <c r="Y12" s="43">
        <f t="shared" si="5"/>
        <v>66.666666666666671</v>
      </c>
      <c r="Z12" s="48">
        <v>274</v>
      </c>
      <c r="AA12" s="206">
        <v>306</v>
      </c>
      <c r="AB12" s="45">
        <f t="shared" ref="AB12:AB17" si="14">SUM(I12,T12,W12,Z12)</f>
        <v>9904</v>
      </c>
      <c r="AC12" s="46">
        <f t="shared" si="13"/>
        <v>11443</v>
      </c>
      <c r="AD12" s="89">
        <f t="shared" si="7"/>
        <v>86.550729703749013</v>
      </c>
    </row>
    <row r="13" spans="1:44" ht="27.75" customHeight="1">
      <c r="B13" s="12" t="s">
        <v>4</v>
      </c>
      <c r="C13" s="42">
        <v>4447</v>
      </c>
      <c r="D13" s="209">
        <v>4865</v>
      </c>
      <c r="E13" s="43">
        <f t="shared" si="8"/>
        <v>91.408016443987663</v>
      </c>
      <c r="F13" s="42">
        <v>2638</v>
      </c>
      <c r="G13" s="209">
        <v>3409</v>
      </c>
      <c r="H13" s="44">
        <f t="shared" si="0"/>
        <v>77.383396890583754</v>
      </c>
      <c r="I13" s="45">
        <f t="shared" si="9"/>
        <v>7085</v>
      </c>
      <c r="J13" s="46">
        <f t="shared" si="10"/>
        <v>8274</v>
      </c>
      <c r="K13" s="66">
        <f t="shared" si="1"/>
        <v>85.62968334541938</v>
      </c>
      <c r="L13" s="47">
        <v>394</v>
      </c>
      <c r="M13" s="209">
        <v>571</v>
      </c>
      <c r="N13" s="43">
        <f t="shared" si="2"/>
        <v>69.001751313485116</v>
      </c>
      <c r="O13" s="42">
        <v>546</v>
      </c>
      <c r="P13" s="209">
        <v>707</v>
      </c>
      <c r="Q13" s="43">
        <f t="shared" si="3"/>
        <v>77.227722772277232</v>
      </c>
      <c r="R13" s="116"/>
      <c r="S13" s="47"/>
      <c r="T13" s="45">
        <f t="shared" si="11"/>
        <v>940</v>
      </c>
      <c r="U13" s="46">
        <f t="shared" si="12"/>
        <v>1278</v>
      </c>
      <c r="V13" s="66">
        <f t="shared" si="4"/>
        <v>73.552425665101723</v>
      </c>
      <c r="W13" s="47">
        <v>17</v>
      </c>
      <c r="X13" s="209">
        <v>29</v>
      </c>
      <c r="Y13" s="43">
        <f t="shared" si="5"/>
        <v>58.620689655172413</v>
      </c>
      <c r="Z13" s="48">
        <v>202</v>
      </c>
      <c r="AA13" s="206">
        <v>384</v>
      </c>
      <c r="AB13" s="45">
        <f t="shared" si="14"/>
        <v>8244</v>
      </c>
      <c r="AC13" s="46">
        <f t="shared" si="13"/>
        <v>9965</v>
      </c>
      <c r="AD13" s="89">
        <f t="shared" si="7"/>
        <v>82.729553437029608</v>
      </c>
    </row>
    <row r="14" spans="1:44" ht="27.75" customHeight="1">
      <c r="B14" s="12" t="s">
        <v>5</v>
      </c>
      <c r="C14" s="42">
        <v>6564</v>
      </c>
      <c r="D14" s="209">
        <v>5299</v>
      </c>
      <c r="E14" s="43">
        <f t="shared" si="8"/>
        <v>123.87242876014342</v>
      </c>
      <c r="F14" s="42">
        <v>3463</v>
      </c>
      <c r="G14" s="209">
        <v>3079</v>
      </c>
      <c r="H14" s="44">
        <f t="shared" si="0"/>
        <v>112.4715816823644</v>
      </c>
      <c r="I14" s="45">
        <f t="shared" si="9"/>
        <v>10027</v>
      </c>
      <c r="J14" s="46">
        <f t="shared" si="10"/>
        <v>8378</v>
      </c>
      <c r="K14" s="66">
        <f t="shared" si="1"/>
        <v>119.68250179040344</v>
      </c>
      <c r="L14" s="47">
        <v>505</v>
      </c>
      <c r="M14" s="209">
        <v>599</v>
      </c>
      <c r="N14" s="43">
        <f t="shared" si="2"/>
        <v>84.307178631051755</v>
      </c>
      <c r="O14" s="42">
        <v>745</v>
      </c>
      <c r="P14" s="209">
        <v>841</v>
      </c>
      <c r="Q14" s="43">
        <f t="shared" si="3"/>
        <v>88.585017835909625</v>
      </c>
      <c r="R14" s="116"/>
      <c r="S14" s="47"/>
      <c r="T14" s="45">
        <f t="shared" si="11"/>
        <v>1250</v>
      </c>
      <c r="U14" s="46">
        <f t="shared" si="12"/>
        <v>1440</v>
      </c>
      <c r="V14" s="66">
        <f t="shared" si="4"/>
        <v>86.805555555555557</v>
      </c>
      <c r="W14" s="47">
        <v>18</v>
      </c>
      <c r="X14" s="209">
        <v>28</v>
      </c>
      <c r="Y14" s="43">
        <f t="shared" si="5"/>
        <v>64.285714285714292</v>
      </c>
      <c r="Z14" s="48">
        <v>328</v>
      </c>
      <c r="AA14" s="206">
        <v>297</v>
      </c>
      <c r="AB14" s="45">
        <f t="shared" si="14"/>
        <v>11623</v>
      </c>
      <c r="AC14" s="46">
        <f t="shared" si="13"/>
        <v>10143</v>
      </c>
      <c r="AD14" s="89">
        <f t="shared" si="7"/>
        <v>114.59134378389037</v>
      </c>
    </row>
    <row r="15" spans="1:44" ht="27.75" customHeight="1">
      <c r="B15" s="12" t="s">
        <v>6</v>
      </c>
      <c r="C15" s="42">
        <v>5251</v>
      </c>
      <c r="D15" s="209">
        <v>4282</v>
      </c>
      <c r="E15" s="43">
        <f t="shared" si="8"/>
        <v>122.6296123306866</v>
      </c>
      <c r="F15" s="42">
        <v>3382</v>
      </c>
      <c r="G15" s="209">
        <v>2787</v>
      </c>
      <c r="H15" s="44">
        <f t="shared" si="0"/>
        <v>121.34912091855041</v>
      </c>
      <c r="I15" s="45">
        <f t="shared" si="9"/>
        <v>8633</v>
      </c>
      <c r="J15" s="46">
        <f t="shared" si="10"/>
        <v>7069</v>
      </c>
      <c r="K15" s="66">
        <f t="shared" si="1"/>
        <v>122.12477012307257</v>
      </c>
      <c r="L15" s="47">
        <v>354</v>
      </c>
      <c r="M15" s="209">
        <v>432</v>
      </c>
      <c r="N15" s="43">
        <f t="shared" si="2"/>
        <v>81.944444444444443</v>
      </c>
      <c r="O15" s="42">
        <v>620</v>
      </c>
      <c r="P15" s="209">
        <v>594</v>
      </c>
      <c r="Q15" s="43">
        <f t="shared" si="3"/>
        <v>104.37710437710437</v>
      </c>
      <c r="R15" s="116"/>
      <c r="S15" s="47"/>
      <c r="T15" s="45">
        <f t="shared" si="11"/>
        <v>974</v>
      </c>
      <c r="U15" s="46">
        <f t="shared" si="12"/>
        <v>1026</v>
      </c>
      <c r="V15" s="66">
        <f t="shared" si="4"/>
        <v>94.931773879142298</v>
      </c>
      <c r="W15" s="47">
        <v>25</v>
      </c>
      <c r="X15" s="209">
        <v>15</v>
      </c>
      <c r="Y15" s="43">
        <f t="shared" si="5"/>
        <v>166.66666666666666</v>
      </c>
      <c r="Z15" s="48">
        <v>254</v>
      </c>
      <c r="AA15" s="206">
        <v>294</v>
      </c>
      <c r="AB15" s="45">
        <f t="shared" si="14"/>
        <v>9886</v>
      </c>
      <c r="AC15" s="46">
        <f t="shared" si="13"/>
        <v>8404</v>
      </c>
      <c r="AD15" s="89">
        <f>IF(ISERROR(AB15*100/AC15),"",AB15*100/AC15)</f>
        <v>117.63445978105663</v>
      </c>
    </row>
    <row r="16" spans="1:44" ht="27.75" customHeight="1">
      <c r="B16" s="12" t="s">
        <v>7</v>
      </c>
      <c r="C16" s="42">
        <v>5569</v>
      </c>
      <c r="D16" s="209">
        <v>5180</v>
      </c>
      <c r="E16" s="43">
        <f t="shared" si="8"/>
        <v>107.50965250965251</v>
      </c>
      <c r="F16" s="42">
        <v>3556</v>
      </c>
      <c r="G16" s="209">
        <v>3595</v>
      </c>
      <c r="H16" s="44">
        <f t="shared" si="0"/>
        <v>98.915159944367176</v>
      </c>
      <c r="I16" s="45">
        <f t="shared" si="9"/>
        <v>9125</v>
      </c>
      <c r="J16" s="46">
        <f t="shared" si="10"/>
        <v>8775</v>
      </c>
      <c r="K16" s="66">
        <f t="shared" si="1"/>
        <v>103.98860398860398</v>
      </c>
      <c r="L16" s="47">
        <v>516</v>
      </c>
      <c r="M16" s="209">
        <v>522</v>
      </c>
      <c r="N16" s="43">
        <f t="shared" si="2"/>
        <v>98.850574712643677</v>
      </c>
      <c r="O16" s="42">
        <v>717</v>
      </c>
      <c r="P16" s="209">
        <v>796</v>
      </c>
      <c r="Q16" s="43">
        <f t="shared" si="3"/>
        <v>90.075376884422113</v>
      </c>
      <c r="R16" s="116"/>
      <c r="S16" s="47"/>
      <c r="T16" s="45">
        <f t="shared" si="11"/>
        <v>1233</v>
      </c>
      <c r="U16" s="46">
        <f t="shared" si="12"/>
        <v>1318</v>
      </c>
      <c r="V16" s="66">
        <f t="shared" si="4"/>
        <v>93.550834597875564</v>
      </c>
      <c r="W16" s="47">
        <v>12</v>
      </c>
      <c r="X16" s="209">
        <v>18</v>
      </c>
      <c r="Y16" s="43">
        <f t="shared" si="5"/>
        <v>66.666666666666671</v>
      </c>
      <c r="Z16" s="48">
        <v>314</v>
      </c>
      <c r="AA16" s="206">
        <v>255</v>
      </c>
      <c r="AB16" s="45">
        <f t="shared" si="14"/>
        <v>10684</v>
      </c>
      <c r="AC16" s="46">
        <f t="shared" si="13"/>
        <v>10366</v>
      </c>
      <c r="AD16" s="89">
        <f t="shared" si="7"/>
        <v>103.0677213968744</v>
      </c>
    </row>
    <row r="17" spans="2:33" ht="27.75" customHeight="1">
      <c r="B17" s="12" t="s">
        <v>8</v>
      </c>
      <c r="C17" s="42">
        <v>5069</v>
      </c>
      <c r="D17" s="210">
        <v>5583</v>
      </c>
      <c r="E17" s="43">
        <f t="shared" si="8"/>
        <v>90.793480207773598</v>
      </c>
      <c r="F17" s="42">
        <v>3171</v>
      </c>
      <c r="G17" s="210">
        <v>3328</v>
      </c>
      <c r="H17" s="44">
        <f t="shared" si="0"/>
        <v>95.28245192307692</v>
      </c>
      <c r="I17" s="45">
        <f t="shared" si="9"/>
        <v>8240</v>
      </c>
      <c r="J17" s="46">
        <f>D17+G17</f>
        <v>8911</v>
      </c>
      <c r="K17" s="66">
        <f t="shared" si="1"/>
        <v>92.469980922455392</v>
      </c>
      <c r="L17" s="47">
        <v>458</v>
      </c>
      <c r="M17" s="210">
        <v>462</v>
      </c>
      <c r="N17" s="43">
        <f t="shared" si="2"/>
        <v>99.134199134199136</v>
      </c>
      <c r="O17" s="42">
        <v>722</v>
      </c>
      <c r="P17" s="210">
        <v>673</v>
      </c>
      <c r="Q17" s="43">
        <f t="shared" si="3"/>
        <v>107.28083209509659</v>
      </c>
      <c r="R17" s="116"/>
      <c r="S17" s="47"/>
      <c r="T17" s="45">
        <f t="shared" si="11"/>
        <v>1180</v>
      </c>
      <c r="U17" s="46">
        <f>M17+P17</f>
        <v>1135</v>
      </c>
      <c r="V17" s="66">
        <f t="shared" si="4"/>
        <v>103.9647577092511</v>
      </c>
      <c r="W17" s="47">
        <v>13</v>
      </c>
      <c r="X17" s="210">
        <v>19</v>
      </c>
      <c r="Y17" s="43">
        <f t="shared" si="5"/>
        <v>68.421052631578945</v>
      </c>
      <c r="Z17" s="48">
        <v>313</v>
      </c>
      <c r="AA17" s="206">
        <v>202</v>
      </c>
      <c r="AB17" s="45">
        <f t="shared" si="14"/>
        <v>9746</v>
      </c>
      <c r="AC17" s="46">
        <f t="shared" si="13"/>
        <v>10267</v>
      </c>
      <c r="AD17" s="89">
        <f t="shared" si="7"/>
        <v>94.925489432161299</v>
      </c>
      <c r="AF17" s="228"/>
    </row>
    <row r="18" spans="2:33" ht="27.75" customHeight="1">
      <c r="B18" s="125" t="s">
        <v>45</v>
      </c>
      <c r="C18" s="103">
        <f>SUBTOTAL(9,C12:C17)</f>
        <v>32382</v>
      </c>
      <c r="D18" s="104">
        <f>SUBTOTAL(9,D12:D17)</f>
        <v>31181</v>
      </c>
      <c r="E18" s="105">
        <f t="shared" si="8"/>
        <v>103.85170456367659</v>
      </c>
      <c r="F18" s="103">
        <f>SUBTOTAL(9,F12:F17)</f>
        <v>19263</v>
      </c>
      <c r="G18" s="104">
        <f>SUBTOTAL(9,G12:G17)</f>
        <v>19953</v>
      </c>
      <c r="H18" s="106">
        <f t="shared" si="0"/>
        <v>96.541873402495867</v>
      </c>
      <c r="I18" s="107">
        <f>SUBTOTAL(9,I12:I17)</f>
        <v>51645</v>
      </c>
      <c r="J18" s="108">
        <f>SUBTOTAL(9,J12:J17)</f>
        <v>51134</v>
      </c>
      <c r="K18" s="109">
        <f t="shared" si="1"/>
        <v>100.99933508037705</v>
      </c>
      <c r="L18" s="110">
        <f>SUBTOTAL(9,L12:L17)</f>
        <v>2626</v>
      </c>
      <c r="M18" s="104">
        <f>SUBTOTAL(9,M12:M17)</f>
        <v>3133</v>
      </c>
      <c r="N18" s="105">
        <f t="shared" si="2"/>
        <v>83.817427385892117</v>
      </c>
      <c r="O18" s="103">
        <f>SUBTOTAL(9,O12:O17)</f>
        <v>4032</v>
      </c>
      <c r="P18" s="104">
        <f>SUBTOTAL(9,P12:P17)</f>
        <v>4453</v>
      </c>
      <c r="Q18" s="105">
        <f t="shared" si="3"/>
        <v>90.545699528407809</v>
      </c>
      <c r="R18" s="120">
        <f>SUBTOTAL(9,R12:R17)</f>
        <v>0</v>
      </c>
      <c r="S18" s="110">
        <f>SUBTOTAL(9,S12:S17)</f>
        <v>0</v>
      </c>
      <c r="T18" s="107">
        <f>SUBTOTAL(9,T12:T17)</f>
        <v>6658</v>
      </c>
      <c r="U18" s="208">
        <f>SUBTOTAL(9,U12:U17)</f>
        <v>7586</v>
      </c>
      <c r="V18" s="109">
        <f t="shared" si="4"/>
        <v>87.766939098339051</v>
      </c>
      <c r="W18" s="110">
        <f>SUBTOTAL(9,W12:W17)</f>
        <v>99</v>
      </c>
      <c r="X18" s="104">
        <f>SUBTOTAL(9,X12:X17)</f>
        <v>130</v>
      </c>
      <c r="Y18" s="105">
        <f t="shared" si="5"/>
        <v>76.15384615384616</v>
      </c>
      <c r="Z18" s="111">
        <f>SUBTOTAL(9,Z12:Z17)</f>
        <v>1685</v>
      </c>
      <c r="AA18" s="112">
        <f>SUBTOTAL(9,AA12:AA17)</f>
        <v>1738</v>
      </c>
      <c r="AB18" s="107">
        <f>SUBTOTAL(9,AB12:AB17)</f>
        <v>60087</v>
      </c>
      <c r="AC18" s="108">
        <f>SUBTOTAL(9,AC12:AC17)</f>
        <v>60588</v>
      </c>
      <c r="AD18" s="113">
        <f t="shared" si="7"/>
        <v>99.173103584868286</v>
      </c>
    </row>
    <row r="19" spans="2:33" ht="27.75" customHeight="1" thickBot="1">
      <c r="B19" s="13" t="s">
        <v>0</v>
      </c>
      <c r="C19" s="50">
        <f>SUBTOTAL(9,C5:C18)</f>
        <v>63226</v>
      </c>
      <c r="D19" s="51">
        <f>SUBTOTAL(9,D5:D18)</f>
        <v>67883</v>
      </c>
      <c r="E19" s="52">
        <f t="shared" si="8"/>
        <v>93.139666779606088</v>
      </c>
      <c r="F19" s="50">
        <f>SUBTOTAL(9,F5:F18)</f>
        <v>38971</v>
      </c>
      <c r="G19" s="51">
        <f>SUBTOTAL(9,G5:G18)</f>
        <v>43616</v>
      </c>
      <c r="H19" s="53">
        <f t="shared" si="0"/>
        <v>89.350238444607484</v>
      </c>
      <c r="I19" s="54">
        <f>SUBTOTAL(9,I5:I18)</f>
        <v>102197</v>
      </c>
      <c r="J19" s="55">
        <f>SUBTOTAL(9,J5:J18)</f>
        <v>111499</v>
      </c>
      <c r="K19" s="68">
        <f t="shared" si="1"/>
        <v>91.657324280935256</v>
      </c>
      <c r="L19" s="56">
        <f>SUBTOTAL(9,L5:L18)</f>
        <v>5183</v>
      </c>
      <c r="M19" s="51">
        <f>SUBTOTAL(9,M5:M18)</f>
        <v>6534</v>
      </c>
      <c r="N19" s="52">
        <f t="shared" si="2"/>
        <v>79.323538414447512</v>
      </c>
      <c r="O19" s="50">
        <f>SUBTOTAL(9,O5:O18)</f>
        <v>8349</v>
      </c>
      <c r="P19" s="51">
        <f>SUBTOTAL(9,P5:P18)</f>
        <v>9270</v>
      </c>
      <c r="Q19" s="52">
        <f t="shared" si="3"/>
        <v>90.064724919093848</v>
      </c>
      <c r="R19" s="121">
        <f>SUBTOTAL(9,R5:R18)</f>
        <v>0</v>
      </c>
      <c r="S19" s="123">
        <f>SUBTOTAL(9,S5:S18)</f>
        <v>0</v>
      </c>
      <c r="T19" s="58">
        <f>SUBTOTAL(9,T5:T18)</f>
        <v>13532</v>
      </c>
      <c r="U19" s="59">
        <f>SUBTOTAL(9,U5:U18)</f>
        <v>15804</v>
      </c>
      <c r="V19" s="68">
        <f t="shared" si="4"/>
        <v>85.6238926853961</v>
      </c>
      <c r="W19" s="56">
        <f>SUBTOTAL(9,W5:W18)</f>
        <v>211</v>
      </c>
      <c r="X19" s="51">
        <f>SUBTOTAL(9,X5:X18)</f>
        <v>328</v>
      </c>
      <c r="Y19" s="52">
        <f t="shared" si="5"/>
        <v>64.329268292682926</v>
      </c>
      <c r="Z19" s="60">
        <f>SUBTOTAL(9,Z5:Z18)</f>
        <v>3361</v>
      </c>
      <c r="AA19" s="57">
        <f>SUBTOTAL(9,AA5:AA18)</f>
        <v>3693</v>
      </c>
      <c r="AB19" s="58">
        <f>SUBTOTAL(9,AB5:AB18)</f>
        <v>119301</v>
      </c>
      <c r="AC19" s="59">
        <f>SUBTOTAL(9,AC5:AC18)</f>
        <v>131324</v>
      </c>
      <c r="AD19" s="91">
        <f t="shared" si="7"/>
        <v>90.844780847369861</v>
      </c>
    </row>
    <row r="20" spans="2:33" ht="18.75" customHeight="1">
      <c r="B20" s="22"/>
      <c r="C20" s="23"/>
      <c r="D20" s="24"/>
      <c r="E20" s="30"/>
      <c r="F20" s="23"/>
      <c r="G20" s="24"/>
      <c r="H20" s="30"/>
      <c r="I20" s="31"/>
      <c r="J20" s="24"/>
      <c r="K20" s="25"/>
      <c r="L20" s="23"/>
      <c r="M20" s="24"/>
      <c r="N20" s="30"/>
      <c r="O20" s="23"/>
      <c r="P20" s="24"/>
      <c r="Q20" s="30"/>
      <c r="R20" s="29"/>
      <c r="S20" s="29"/>
      <c r="T20" s="23"/>
      <c r="U20" s="24"/>
      <c r="V20" s="25"/>
      <c r="W20" s="23"/>
      <c r="X20" s="24"/>
      <c r="Y20" s="30"/>
      <c r="Z20" s="23"/>
      <c r="AA20" s="24"/>
      <c r="AB20" s="246" t="s">
        <v>47</v>
      </c>
      <c r="AC20" s="246"/>
      <c r="AD20" s="246"/>
    </row>
    <row r="21" spans="2:33" ht="14.25" customHeight="1">
      <c r="B21" s="128"/>
      <c r="C21" s="128"/>
      <c r="D21" s="128"/>
      <c r="E21" s="12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/>
      <c r="AC21" s="7"/>
      <c r="AD21" s="9"/>
    </row>
    <row r="22" spans="2:33" ht="22.5" customHeight="1">
      <c r="B22" s="128"/>
      <c r="C22" s="128"/>
      <c r="D22" s="128"/>
      <c r="E22" s="128"/>
      <c r="AB22" s="3"/>
      <c r="AF22" s="10"/>
      <c r="AG22" s="11"/>
    </row>
    <row r="23" spans="2:33" ht="22.5" customHeight="1">
      <c r="AB23" s="3"/>
      <c r="AF23" s="10"/>
      <c r="AG23" s="11"/>
    </row>
    <row r="24" spans="2:33" ht="22.5" customHeight="1">
      <c r="AB24" s="3"/>
      <c r="AF24" s="10"/>
      <c r="AG24" s="11"/>
    </row>
    <row r="25" spans="2:33" ht="22.5" customHeight="1">
      <c r="N25" s="1" t="s">
        <v>76</v>
      </c>
      <c r="AB25" s="3"/>
      <c r="AF25" s="10"/>
      <c r="AG25" s="11"/>
    </row>
    <row r="26" spans="2:33" ht="22.5" customHeight="1">
      <c r="M26" s="1" t="s">
        <v>72</v>
      </c>
      <c r="AB26" s="3"/>
      <c r="AF26" s="10"/>
      <c r="AG26" s="11"/>
    </row>
    <row r="27" spans="2:33" ht="22.5" customHeight="1">
      <c r="I27" s="1" t="s">
        <v>70</v>
      </c>
      <c r="AB27" s="3"/>
      <c r="AF27" s="10"/>
      <c r="AG27" s="11"/>
    </row>
    <row r="28" spans="2:33" ht="22.5" customHeight="1">
      <c r="AG28" s="11"/>
    </row>
    <row r="31" spans="2:33">
      <c r="E31" s="1" t="s">
        <v>70</v>
      </c>
    </row>
  </sheetData>
  <sheetProtection selectLockedCells="1" selectUnlockedCells="1"/>
  <mergeCells count="12">
    <mergeCell ref="AB20:AD20"/>
    <mergeCell ref="B3:B4"/>
    <mergeCell ref="AC3:AC4"/>
    <mergeCell ref="R3:S3"/>
    <mergeCell ref="A1:AB1"/>
    <mergeCell ref="T3:V3"/>
    <mergeCell ref="F3:H3"/>
    <mergeCell ref="AB3:AB4"/>
    <mergeCell ref="AB2:AD2"/>
    <mergeCell ref="AD3:AD4"/>
    <mergeCell ref="W3:Y3"/>
    <mergeCell ref="Z3:AA3"/>
  </mergeCells>
  <phoneticPr fontId="2"/>
  <conditionalFormatting sqref="E5:E19 H5:H19 K5:K19 N5:N19 Q5:Q19 V5:V19 Y5:Y19 AA11 AD5:AD19 AA18:AA19">
    <cfRule type="cellIs" dxfId="3" priority="1" operator="lessThan">
      <formula>100</formula>
    </cfRule>
  </conditionalFormatting>
  <hyperlinks>
    <hyperlink ref="A1:AB1" location="目次!A2" tooltip="目次に戻ります" display="車種別新車登録台数（千葉県）" xr:uid="{00000000-0004-0000-0100-000000000000}"/>
  </hyperlinks>
  <printOptions gridLinesSet="0"/>
  <pageMargins left="0.19685039370078741" right="0.19685039370078741" top="0.98425196850393704" bottom="0.19685039370078741" header="0.35433070866141736" footer="0.19685039370078741"/>
  <pageSetup paperSize="9" scale="87" orientation="landscape" verticalDpi="400" r:id="rId1"/>
  <headerFooter alignWithMargins="0">
    <oddHeader>&amp;R&amp;"ＭＳ Ｐゴシック,標準"&amp;8Chiba-JADA
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AO26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D12" sqref="D12"/>
    </sheetView>
  </sheetViews>
  <sheetFormatPr defaultRowHeight="13.5"/>
  <cols>
    <col min="1" max="1" width="0.875" style="1" customWidth="1"/>
    <col min="2" max="2" width="5.625" style="1" customWidth="1"/>
    <col min="3" max="4" width="6.625" style="1" customWidth="1"/>
    <col min="5" max="5" width="5.5" style="1" bestFit="1" customWidth="1"/>
    <col min="6" max="7" width="6.125" style="1" customWidth="1"/>
    <col min="8" max="8" width="5.5" style="1" customWidth="1"/>
    <col min="9" max="10" width="6.375" style="1" customWidth="1"/>
    <col min="11" max="11" width="5.5" style="1" customWidth="1"/>
    <col min="12" max="13" width="7.375" style="1" hidden="1" customWidth="1"/>
    <col min="14" max="14" width="6.25" style="1" hidden="1" customWidth="1"/>
    <col min="15" max="15" width="5.875" style="1" hidden="1" customWidth="1"/>
    <col min="16" max="17" width="5.5" style="1" hidden="1" customWidth="1"/>
    <col min="18" max="19" width="8.25" style="1" customWidth="1"/>
    <col min="20" max="20" width="6.375" style="1" customWidth="1"/>
    <col min="21" max="21" width="5.125" style="1" customWidth="1"/>
    <col min="22" max="22" width="5.5" style="1" customWidth="1"/>
    <col min="23" max="24" width="5.125" style="1" customWidth="1"/>
    <col min="25" max="26" width="6.875" style="1" customWidth="1"/>
    <col min="27" max="27" width="5.875" style="1" customWidth="1"/>
    <col min="28" max="28" width="6.5" style="1" customWidth="1"/>
    <col min="29" max="35" width="6.875" style="1" customWidth="1"/>
    <col min="36" max="40" width="9.125" style="1" bestFit="1" customWidth="1"/>
    <col min="41" max="41" width="9.25" style="1" bestFit="1" customWidth="1"/>
    <col min="42" max="16384" width="9" style="1"/>
  </cols>
  <sheetData>
    <row r="1" spans="1:41" ht="26.25" customHeight="1">
      <c r="A1" s="267" t="s">
        <v>65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1"/>
      <c r="V1" s="21"/>
      <c r="W1" s="21"/>
      <c r="X1" s="21"/>
      <c r="Y1" s="21"/>
      <c r="Z1" s="2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26.25" customHeight="1" thickBot="1">
      <c r="A2" s="5"/>
      <c r="B2" s="231" t="s">
        <v>80</v>
      </c>
      <c r="S2" s="273" t="s">
        <v>82</v>
      </c>
      <c r="T2" s="273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27.75" customHeight="1">
      <c r="B3" s="144"/>
      <c r="C3" s="257" t="s">
        <v>50</v>
      </c>
      <c r="D3" s="258"/>
      <c r="E3" s="264"/>
      <c r="F3" s="257" t="s">
        <v>51</v>
      </c>
      <c r="G3" s="258"/>
      <c r="H3" s="264"/>
      <c r="I3" s="257" t="s">
        <v>52</v>
      </c>
      <c r="J3" s="258"/>
      <c r="K3" s="258"/>
      <c r="L3" s="268" t="s">
        <v>53</v>
      </c>
      <c r="M3" s="269"/>
      <c r="N3" s="270"/>
      <c r="O3" s="258" t="s">
        <v>54</v>
      </c>
      <c r="P3" s="258"/>
      <c r="Q3" s="258"/>
      <c r="R3" s="271" t="s">
        <v>55</v>
      </c>
      <c r="S3" s="249" t="s">
        <v>56</v>
      </c>
      <c r="T3" s="262" t="s">
        <v>57</v>
      </c>
    </row>
    <row r="4" spans="1:41" ht="27.75" customHeight="1">
      <c r="B4" s="145"/>
      <c r="C4" s="15" t="s">
        <v>58</v>
      </c>
      <c r="D4" s="17" t="s">
        <v>59</v>
      </c>
      <c r="E4" s="18" t="s">
        <v>10</v>
      </c>
      <c r="F4" s="15" t="s">
        <v>60</v>
      </c>
      <c r="G4" s="17" t="s">
        <v>61</v>
      </c>
      <c r="H4" s="18" t="s">
        <v>10</v>
      </c>
      <c r="I4" s="15" t="s">
        <v>60</v>
      </c>
      <c r="J4" s="17" t="s">
        <v>61</v>
      </c>
      <c r="K4" s="20" t="s">
        <v>10</v>
      </c>
      <c r="L4" s="38" t="s">
        <v>60</v>
      </c>
      <c r="M4" s="32" t="s">
        <v>61</v>
      </c>
      <c r="N4" s="39" t="s">
        <v>10</v>
      </c>
      <c r="O4" s="33" t="s">
        <v>60</v>
      </c>
      <c r="P4" s="17" t="s">
        <v>61</v>
      </c>
      <c r="Q4" s="20" t="s">
        <v>10</v>
      </c>
      <c r="R4" s="272"/>
      <c r="S4" s="274"/>
      <c r="T4" s="263"/>
    </row>
    <row r="5" spans="1:41" ht="27.75" customHeight="1">
      <c r="B5" s="12" t="s">
        <v>77</v>
      </c>
      <c r="C5" s="146">
        <v>3826</v>
      </c>
      <c r="D5" s="220">
        <v>4629</v>
      </c>
      <c r="E5" s="43">
        <f t="shared" ref="E5:E19" si="0">IF(ISERROR(C5*100/D5),"",(C5*100/D5))</f>
        <v>82.652840786346943</v>
      </c>
      <c r="F5" s="42">
        <v>1291</v>
      </c>
      <c r="G5" s="223">
        <v>1222</v>
      </c>
      <c r="H5" s="43">
        <f t="shared" ref="H5:H19" si="1">IF(ISERROR(F5*100/G5),"",(F5*100/G5))</f>
        <v>105.64648117839607</v>
      </c>
      <c r="I5" s="42">
        <v>9</v>
      </c>
      <c r="J5" s="223">
        <v>23</v>
      </c>
      <c r="K5" s="44">
        <f t="shared" ref="K5:K19" si="2">IF(ISERROR(I5*100/J5),"",(I5*100/J5))</f>
        <v>39.130434782608695</v>
      </c>
      <c r="L5" s="45">
        <f t="shared" ref="L5:M10" si="3">SUM(C5,F5,I5)</f>
        <v>5126</v>
      </c>
      <c r="M5" s="46">
        <f t="shared" si="3"/>
        <v>5874</v>
      </c>
      <c r="N5" s="147">
        <f t="shared" ref="N5:N19" si="4">IF(ISERROR(L5*100/M5),"",(L5*100/M5))</f>
        <v>87.265917602996254</v>
      </c>
      <c r="O5" s="47"/>
      <c r="P5" s="223"/>
      <c r="Q5" s="148" t="str">
        <f t="shared" ref="Q5:Q19" si="5">IF(ISERROR(O5*100/P5),"",(O5*100/P5))</f>
        <v/>
      </c>
      <c r="R5" s="150">
        <f t="shared" ref="R5:S10" si="6">L5+O5</f>
        <v>5126</v>
      </c>
      <c r="S5" s="213">
        <f t="shared" si="6"/>
        <v>5874</v>
      </c>
      <c r="T5" s="149">
        <f t="shared" ref="T5:T19" si="7">IF(ISERROR(R5*100/S5),"",(R5*100/S5))</f>
        <v>87.265917602996254</v>
      </c>
    </row>
    <row r="6" spans="1:41" ht="27.75" customHeight="1">
      <c r="B6" s="12" t="s">
        <v>62</v>
      </c>
      <c r="C6" s="146">
        <v>4395</v>
      </c>
      <c r="D6" s="220">
        <v>5531</v>
      </c>
      <c r="E6" s="43">
        <f t="shared" si="0"/>
        <v>79.461218586150792</v>
      </c>
      <c r="F6" s="42">
        <v>1445</v>
      </c>
      <c r="G6" s="223">
        <v>1324</v>
      </c>
      <c r="H6" s="43">
        <f t="shared" si="1"/>
        <v>109.13897280966768</v>
      </c>
      <c r="I6" s="42">
        <v>15</v>
      </c>
      <c r="J6" s="223">
        <v>26</v>
      </c>
      <c r="K6" s="44">
        <f t="shared" si="2"/>
        <v>57.692307692307693</v>
      </c>
      <c r="L6" s="45">
        <f t="shared" si="3"/>
        <v>5855</v>
      </c>
      <c r="M6" s="46">
        <f t="shared" si="3"/>
        <v>6881</v>
      </c>
      <c r="N6" s="147">
        <f t="shared" si="4"/>
        <v>85.089376544106955</v>
      </c>
      <c r="O6" s="47"/>
      <c r="P6" s="223"/>
      <c r="Q6" s="148" t="str">
        <f t="shared" si="5"/>
        <v/>
      </c>
      <c r="R6" s="150">
        <f t="shared" si="6"/>
        <v>5855</v>
      </c>
      <c r="S6" s="151">
        <f t="shared" si="6"/>
        <v>6881</v>
      </c>
      <c r="T6" s="147">
        <f t="shared" si="7"/>
        <v>85.089376544106955</v>
      </c>
    </row>
    <row r="7" spans="1:41" ht="27.75" customHeight="1">
      <c r="B7" s="12" t="s">
        <v>63</v>
      </c>
      <c r="C7" s="146">
        <v>5371</v>
      </c>
      <c r="D7" s="220">
        <v>6947</v>
      </c>
      <c r="E7" s="43">
        <f t="shared" si="0"/>
        <v>77.313948466964163</v>
      </c>
      <c r="F7" s="42">
        <v>1756</v>
      </c>
      <c r="G7" s="223">
        <v>1670</v>
      </c>
      <c r="H7" s="43">
        <f t="shared" si="1"/>
        <v>105.1497005988024</v>
      </c>
      <c r="I7" s="42">
        <v>21</v>
      </c>
      <c r="J7" s="223">
        <v>23</v>
      </c>
      <c r="K7" s="44">
        <f t="shared" si="2"/>
        <v>91.304347826086953</v>
      </c>
      <c r="L7" s="45">
        <f t="shared" si="3"/>
        <v>7148</v>
      </c>
      <c r="M7" s="46">
        <f t="shared" si="3"/>
        <v>8640</v>
      </c>
      <c r="N7" s="147">
        <f t="shared" si="4"/>
        <v>82.731481481481481</v>
      </c>
      <c r="O7" s="47"/>
      <c r="P7" s="223"/>
      <c r="Q7" s="148" t="str">
        <f t="shared" si="5"/>
        <v/>
      </c>
      <c r="R7" s="150">
        <f t="shared" si="6"/>
        <v>7148</v>
      </c>
      <c r="S7" s="152">
        <f t="shared" si="6"/>
        <v>8640</v>
      </c>
      <c r="T7" s="147">
        <f t="shared" si="7"/>
        <v>82.731481481481481</v>
      </c>
    </row>
    <row r="8" spans="1:41" ht="27.75" customHeight="1">
      <c r="B8" s="12" t="s">
        <v>13</v>
      </c>
      <c r="C8" s="146">
        <v>3650</v>
      </c>
      <c r="D8" s="220">
        <v>4289</v>
      </c>
      <c r="E8" s="43">
        <f t="shared" si="0"/>
        <v>85.101422242947081</v>
      </c>
      <c r="F8" s="42">
        <v>1099</v>
      </c>
      <c r="G8" s="223">
        <v>1281</v>
      </c>
      <c r="H8" s="43">
        <f t="shared" si="1"/>
        <v>85.792349726775953</v>
      </c>
      <c r="I8" s="42">
        <v>19</v>
      </c>
      <c r="J8" s="223">
        <v>22</v>
      </c>
      <c r="K8" s="44">
        <f t="shared" si="2"/>
        <v>86.36363636363636</v>
      </c>
      <c r="L8" s="45">
        <f t="shared" si="3"/>
        <v>4768</v>
      </c>
      <c r="M8" s="46">
        <f t="shared" si="3"/>
        <v>5592</v>
      </c>
      <c r="N8" s="147">
        <f t="shared" si="4"/>
        <v>85.264663805436342</v>
      </c>
      <c r="O8" s="47"/>
      <c r="P8" s="223"/>
      <c r="Q8" s="148" t="str">
        <f t="shared" si="5"/>
        <v/>
      </c>
      <c r="R8" s="150">
        <f t="shared" si="6"/>
        <v>4768</v>
      </c>
      <c r="S8" s="152">
        <f t="shared" si="6"/>
        <v>5592</v>
      </c>
      <c r="T8" s="147">
        <f t="shared" si="7"/>
        <v>85.264663805436342</v>
      </c>
    </row>
    <row r="9" spans="1:41" ht="27.75" customHeight="1">
      <c r="B9" s="12" t="s">
        <v>1</v>
      </c>
      <c r="C9" s="146">
        <v>3258</v>
      </c>
      <c r="D9" s="220">
        <v>3739</v>
      </c>
      <c r="E9" s="43">
        <f t="shared" si="0"/>
        <v>87.135597753409996</v>
      </c>
      <c r="F9" s="42">
        <v>982</v>
      </c>
      <c r="G9" s="223">
        <v>1117</v>
      </c>
      <c r="H9" s="43">
        <f t="shared" si="1"/>
        <v>87.914055505819164</v>
      </c>
      <c r="I9" s="42">
        <v>12</v>
      </c>
      <c r="J9" s="223">
        <v>22</v>
      </c>
      <c r="K9" s="44">
        <f t="shared" si="2"/>
        <v>54.545454545454547</v>
      </c>
      <c r="L9" s="45">
        <f t="shared" si="3"/>
        <v>4252</v>
      </c>
      <c r="M9" s="46">
        <f t="shared" si="3"/>
        <v>4878</v>
      </c>
      <c r="N9" s="147">
        <f t="shared" si="4"/>
        <v>87.166871668716681</v>
      </c>
      <c r="O9" s="47"/>
      <c r="P9" s="223"/>
      <c r="Q9" s="148" t="str">
        <f t="shared" si="5"/>
        <v/>
      </c>
      <c r="R9" s="150">
        <f t="shared" si="6"/>
        <v>4252</v>
      </c>
      <c r="S9" s="152">
        <f t="shared" si="6"/>
        <v>4878</v>
      </c>
      <c r="T9" s="147">
        <f t="shared" si="7"/>
        <v>87.166871668716681</v>
      </c>
    </row>
    <row r="10" spans="1:41" ht="27.75" customHeight="1">
      <c r="B10" s="72" t="s">
        <v>2</v>
      </c>
      <c r="C10" s="153">
        <v>4046</v>
      </c>
      <c r="D10" s="221">
        <v>3955</v>
      </c>
      <c r="E10" s="74">
        <f t="shared" si="0"/>
        <v>102.30088495575221</v>
      </c>
      <c r="F10" s="73">
        <v>1099</v>
      </c>
      <c r="G10" s="224">
        <v>1303</v>
      </c>
      <c r="H10" s="74">
        <f t="shared" si="1"/>
        <v>84.343821949347657</v>
      </c>
      <c r="I10" s="73">
        <v>16</v>
      </c>
      <c r="J10" s="224">
        <v>23</v>
      </c>
      <c r="K10" s="75">
        <f t="shared" si="2"/>
        <v>69.565217391304344</v>
      </c>
      <c r="L10" s="76">
        <f t="shared" si="3"/>
        <v>5161</v>
      </c>
      <c r="M10" s="77">
        <f t="shared" si="3"/>
        <v>5281</v>
      </c>
      <c r="N10" s="154">
        <f t="shared" si="4"/>
        <v>97.727703086536636</v>
      </c>
      <c r="O10" s="79"/>
      <c r="P10" s="224"/>
      <c r="Q10" s="155" t="str">
        <f t="shared" si="5"/>
        <v/>
      </c>
      <c r="R10" s="156">
        <f t="shared" si="6"/>
        <v>5161</v>
      </c>
      <c r="S10" s="157">
        <f t="shared" si="6"/>
        <v>5281</v>
      </c>
      <c r="T10" s="154">
        <f t="shared" si="7"/>
        <v>97.727703086536636</v>
      </c>
    </row>
    <row r="11" spans="1:41" ht="27.75" customHeight="1">
      <c r="B11" s="124" t="s">
        <v>44</v>
      </c>
      <c r="C11" s="158">
        <f>SUBTOTAL(9,C5:C10)</f>
        <v>24546</v>
      </c>
      <c r="D11" s="222">
        <f>SUBTOTAL(9,D5:D10)</f>
        <v>29090</v>
      </c>
      <c r="E11" s="159">
        <f t="shared" si="0"/>
        <v>84.37951185974562</v>
      </c>
      <c r="F11" s="160">
        <f>SUBTOTAL(9,F5:F10)</f>
        <v>7672</v>
      </c>
      <c r="G11" s="225">
        <f>SUBTOTAL(9,G5:G10)</f>
        <v>7917</v>
      </c>
      <c r="H11" s="159">
        <f t="shared" si="1"/>
        <v>96.905393457117597</v>
      </c>
      <c r="I11" s="160">
        <f>SUBTOTAL(9,I5:I10)</f>
        <v>92</v>
      </c>
      <c r="J11" s="225">
        <f>SUBTOTAL(9,J5:J10)</f>
        <v>139</v>
      </c>
      <c r="K11" s="161">
        <f t="shared" si="2"/>
        <v>66.187050359712231</v>
      </c>
      <c r="L11" s="162">
        <f>SUBTOTAL(9,L5:L10)</f>
        <v>32310</v>
      </c>
      <c r="M11" s="98">
        <f>SUBTOTAL(9,M5:M10)</f>
        <v>37146</v>
      </c>
      <c r="N11" s="163">
        <f t="shared" si="4"/>
        <v>86.981101599095467</v>
      </c>
      <c r="O11" s="164">
        <f>SUBTOTAL(9,O5:O10)</f>
        <v>0</v>
      </c>
      <c r="P11" s="225">
        <v>1301</v>
      </c>
      <c r="Q11" s="165">
        <f t="shared" si="5"/>
        <v>0</v>
      </c>
      <c r="R11" s="166">
        <f>SUBTOTAL(9,R5:R10)</f>
        <v>32310</v>
      </c>
      <c r="S11" s="167">
        <f>SUBTOTAL(9,S5:S10)</f>
        <v>37146</v>
      </c>
      <c r="T11" s="163">
        <f t="shared" si="7"/>
        <v>86.981101599095467</v>
      </c>
    </row>
    <row r="12" spans="1:41" ht="27.75" customHeight="1">
      <c r="B12" s="12" t="s">
        <v>3</v>
      </c>
      <c r="C12" s="146">
        <v>4220</v>
      </c>
      <c r="D12" s="220">
        <v>3862</v>
      </c>
      <c r="E12" s="43">
        <f t="shared" si="0"/>
        <v>109.26980838943552</v>
      </c>
      <c r="F12" s="42">
        <v>1312</v>
      </c>
      <c r="G12" s="223">
        <v>1322</v>
      </c>
      <c r="H12" s="43">
        <f t="shared" si="1"/>
        <v>99.243570347957643</v>
      </c>
      <c r="I12" s="42">
        <v>13</v>
      </c>
      <c r="J12" s="223">
        <v>20</v>
      </c>
      <c r="K12" s="44">
        <f t="shared" si="2"/>
        <v>65</v>
      </c>
      <c r="L12" s="45">
        <f t="shared" ref="L12:M17" si="8">SUM(C12,F12,I12)</f>
        <v>5545</v>
      </c>
      <c r="M12" s="46">
        <f t="shared" si="8"/>
        <v>5204</v>
      </c>
      <c r="N12" s="147">
        <f t="shared" si="4"/>
        <v>106.55265180630285</v>
      </c>
      <c r="O12" s="47"/>
      <c r="P12" s="223"/>
      <c r="Q12" s="148" t="str">
        <f t="shared" si="5"/>
        <v/>
      </c>
      <c r="R12" s="150">
        <f t="shared" ref="R12:S17" si="9">L12+O12</f>
        <v>5545</v>
      </c>
      <c r="S12" s="152">
        <f t="shared" si="9"/>
        <v>5204</v>
      </c>
      <c r="T12" s="147">
        <f t="shared" si="7"/>
        <v>106.55265180630285</v>
      </c>
    </row>
    <row r="13" spans="1:41" ht="27.75" customHeight="1">
      <c r="B13" s="12" t="s">
        <v>4</v>
      </c>
      <c r="C13" s="146">
        <v>3394</v>
      </c>
      <c r="D13" s="220">
        <v>3504</v>
      </c>
      <c r="E13" s="43">
        <f t="shared" si="0"/>
        <v>96.8607305936073</v>
      </c>
      <c r="F13" s="42">
        <v>1226</v>
      </c>
      <c r="G13" s="223">
        <v>1021</v>
      </c>
      <c r="H13" s="43">
        <f t="shared" si="1"/>
        <v>120.07835455435847</v>
      </c>
      <c r="I13" s="42">
        <v>13</v>
      </c>
      <c r="J13" s="223">
        <v>21</v>
      </c>
      <c r="K13" s="44">
        <f t="shared" si="2"/>
        <v>61.904761904761905</v>
      </c>
      <c r="L13" s="45">
        <f t="shared" si="8"/>
        <v>4633</v>
      </c>
      <c r="M13" s="46">
        <f t="shared" si="8"/>
        <v>4546</v>
      </c>
      <c r="N13" s="147">
        <f t="shared" si="4"/>
        <v>101.9137703475583</v>
      </c>
      <c r="O13" s="47"/>
      <c r="P13" s="223"/>
      <c r="Q13" s="148" t="str">
        <f t="shared" si="5"/>
        <v/>
      </c>
      <c r="R13" s="150">
        <f t="shared" si="9"/>
        <v>4633</v>
      </c>
      <c r="S13" s="152">
        <f t="shared" si="9"/>
        <v>4546</v>
      </c>
      <c r="T13" s="147">
        <f t="shared" si="7"/>
        <v>101.9137703475583</v>
      </c>
      <c r="AC13" s="10"/>
      <c r="AD13" s="11"/>
    </row>
    <row r="14" spans="1:41" ht="27.75" customHeight="1">
      <c r="B14" s="12" t="s">
        <v>5</v>
      </c>
      <c r="C14" s="146">
        <v>5093</v>
      </c>
      <c r="D14" s="220">
        <v>3863</v>
      </c>
      <c r="E14" s="43">
        <f t="shared" si="0"/>
        <v>131.84053844162568</v>
      </c>
      <c r="F14" s="42">
        <v>1492</v>
      </c>
      <c r="G14" s="223">
        <v>1004</v>
      </c>
      <c r="H14" s="43">
        <f t="shared" si="1"/>
        <v>148.60557768924303</v>
      </c>
      <c r="I14" s="42">
        <v>20</v>
      </c>
      <c r="J14" s="223">
        <v>11</v>
      </c>
      <c r="K14" s="44">
        <f t="shared" si="2"/>
        <v>181.81818181818181</v>
      </c>
      <c r="L14" s="45">
        <f t="shared" si="8"/>
        <v>6605</v>
      </c>
      <c r="M14" s="46">
        <f t="shared" si="8"/>
        <v>4878</v>
      </c>
      <c r="N14" s="147">
        <f t="shared" si="4"/>
        <v>135.40385403854037</v>
      </c>
      <c r="O14" s="47"/>
      <c r="P14" s="223"/>
      <c r="Q14" s="148" t="str">
        <f t="shared" si="5"/>
        <v/>
      </c>
      <c r="R14" s="150">
        <f t="shared" si="9"/>
        <v>6605</v>
      </c>
      <c r="S14" s="152">
        <f t="shared" si="9"/>
        <v>4878</v>
      </c>
      <c r="T14" s="147">
        <f t="shared" si="7"/>
        <v>135.40385403854037</v>
      </c>
      <c r="AC14" s="10"/>
      <c r="AD14" s="11"/>
    </row>
    <row r="15" spans="1:41" ht="27.75" customHeight="1">
      <c r="B15" s="12" t="s">
        <v>6</v>
      </c>
      <c r="C15" s="146">
        <v>4661</v>
      </c>
      <c r="D15" s="220">
        <v>3226</v>
      </c>
      <c r="E15" s="43">
        <f t="shared" si="0"/>
        <v>144.4823310601364</v>
      </c>
      <c r="F15" s="42">
        <v>1417</v>
      </c>
      <c r="G15" s="223">
        <v>941</v>
      </c>
      <c r="H15" s="43">
        <f t="shared" si="1"/>
        <v>150.5844845908608</v>
      </c>
      <c r="I15" s="42">
        <v>16</v>
      </c>
      <c r="J15" s="223">
        <v>16</v>
      </c>
      <c r="K15" s="44">
        <f t="shared" si="2"/>
        <v>100</v>
      </c>
      <c r="L15" s="45">
        <f t="shared" si="8"/>
        <v>6094</v>
      </c>
      <c r="M15" s="46">
        <f t="shared" si="8"/>
        <v>4183</v>
      </c>
      <c r="N15" s="147">
        <f t="shared" si="4"/>
        <v>145.68491513267989</v>
      </c>
      <c r="O15" s="47"/>
      <c r="P15" s="223"/>
      <c r="Q15" s="148" t="str">
        <f t="shared" si="5"/>
        <v/>
      </c>
      <c r="R15" s="150">
        <f t="shared" si="9"/>
        <v>6094</v>
      </c>
      <c r="S15" s="152">
        <f t="shared" si="9"/>
        <v>4183</v>
      </c>
      <c r="T15" s="147">
        <f t="shared" si="7"/>
        <v>145.68491513267989</v>
      </c>
      <c r="Z15" s="168"/>
      <c r="AC15" s="10"/>
      <c r="AD15" s="11"/>
    </row>
    <row r="16" spans="1:41" ht="27.75" customHeight="1">
      <c r="B16" s="12" t="s">
        <v>7</v>
      </c>
      <c r="C16" s="146">
        <v>4769</v>
      </c>
      <c r="D16" s="220">
        <v>4067</v>
      </c>
      <c r="E16" s="43">
        <f t="shared" si="0"/>
        <v>117.26088025571674</v>
      </c>
      <c r="F16" s="42">
        <v>1413</v>
      </c>
      <c r="G16" s="223">
        <v>1169</v>
      </c>
      <c r="H16" s="43">
        <f t="shared" si="1"/>
        <v>120.87254063301968</v>
      </c>
      <c r="I16" s="42">
        <v>21</v>
      </c>
      <c r="J16" s="223">
        <v>18</v>
      </c>
      <c r="K16" s="44">
        <f t="shared" si="2"/>
        <v>116.66666666666667</v>
      </c>
      <c r="L16" s="45">
        <f t="shared" si="8"/>
        <v>6203</v>
      </c>
      <c r="M16" s="46">
        <f t="shared" si="8"/>
        <v>5254</v>
      </c>
      <c r="N16" s="147">
        <f t="shared" si="4"/>
        <v>118.06242862580891</v>
      </c>
      <c r="O16" s="47"/>
      <c r="P16" s="223"/>
      <c r="Q16" s="148" t="str">
        <f t="shared" si="5"/>
        <v/>
      </c>
      <c r="R16" s="150">
        <f t="shared" si="9"/>
        <v>6203</v>
      </c>
      <c r="S16" s="152">
        <f t="shared" si="9"/>
        <v>5254</v>
      </c>
      <c r="T16" s="147">
        <f t="shared" si="7"/>
        <v>118.06242862580891</v>
      </c>
      <c r="AC16" s="10"/>
      <c r="AD16" s="11"/>
    </row>
    <row r="17" spans="2:30" ht="27.75" customHeight="1">
      <c r="B17" s="12" t="s">
        <v>8</v>
      </c>
      <c r="C17" s="146">
        <v>4279</v>
      </c>
      <c r="D17" s="220">
        <v>3591</v>
      </c>
      <c r="E17" s="43">
        <f t="shared" si="0"/>
        <v>119.15900863269285</v>
      </c>
      <c r="F17" s="42">
        <v>1172</v>
      </c>
      <c r="G17" s="223">
        <v>1103</v>
      </c>
      <c r="H17" s="43">
        <f t="shared" si="1"/>
        <v>106.25566636446057</v>
      </c>
      <c r="I17" s="42">
        <v>13</v>
      </c>
      <c r="J17" s="223">
        <v>14</v>
      </c>
      <c r="K17" s="44">
        <f t="shared" si="2"/>
        <v>92.857142857142861</v>
      </c>
      <c r="L17" s="45">
        <f t="shared" si="8"/>
        <v>5464</v>
      </c>
      <c r="M17" s="46">
        <f t="shared" si="8"/>
        <v>4708</v>
      </c>
      <c r="N17" s="147">
        <f t="shared" si="4"/>
        <v>116.05777400169923</v>
      </c>
      <c r="O17" s="47"/>
      <c r="P17" s="223"/>
      <c r="Q17" s="148" t="str">
        <f t="shared" si="5"/>
        <v/>
      </c>
      <c r="R17" s="150">
        <f t="shared" si="9"/>
        <v>5464</v>
      </c>
      <c r="S17" s="152">
        <f t="shared" si="9"/>
        <v>4708</v>
      </c>
      <c r="T17" s="147">
        <f t="shared" si="7"/>
        <v>116.05777400169923</v>
      </c>
      <c r="AC17" s="10"/>
      <c r="AD17" s="11"/>
    </row>
    <row r="18" spans="2:30" ht="27.75" customHeight="1">
      <c r="B18" s="125" t="s">
        <v>45</v>
      </c>
      <c r="C18" s="238">
        <f>SUBTOTAL(9,C12:C17)</f>
        <v>26416</v>
      </c>
      <c r="D18" s="239">
        <f>SUBTOTAL(9,D12:D17)</f>
        <v>22113</v>
      </c>
      <c r="E18" s="237">
        <f t="shared" si="0"/>
        <v>119.4591416813639</v>
      </c>
      <c r="F18" s="240">
        <f>SUBTOTAL(9,F12:F17)</f>
        <v>8032</v>
      </c>
      <c r="G18" s="241">
        <f>SUBTOTAL(9,G12:G17)</f>
        <v>6560</v>
      </c>
      <c r="H18" s="237">
        <f t="shared" si="1"/>
        <v>122.4390243902439</v>
      </c>
      <c r="I18" s="240">
        <f>SUBTOTAL(9,I12:I17)</f>
        <v>96</v>
      </c>
      <c r="J18" s="241">
        <f>SUBTOTAL(9,J12:J17)</f>
        <v>100</v>
      </c>
      <c r="K18" s="106">
        <f t="shared" si="2"/>
        <v>96</v>
      </c>
      <c r="L18" s="107">
        <f>SUBTOTAL(9,L12:L17)</f>
        <v>34544</v>
      </c>
      <c r="M18" s="108">
        <f>SUBTOTAL(9,M12:M17)</f>
        <v>28773</v>
      </c>
      <c r="N18" s="170">
        <f t="shared" si="4"/>
        <v>120.05699787995691</v>
      </c>
      <c r="O18" s="110">
        <f>SUBTOTAL(9,O12:O17)</f>
        <v>0</v>
      </c>
      <c r="P18" s="226">
        <v>1196</v>
      </c>
      <c r="Q18" s="171">
        <f t="shared" si="5"/>
        <v>0</v>
      </c>
      <c r="R18" s="172">
        <f>SUBTOTAL(9,R12:R17)</f>
        <v>34544</v>
      </c>
      <c r="S18" s="173">
        <f>SUBTOTAL(9,S12:S17)</f>
        <v>28773</v>
      </c>
      <c r="T18" s="242">
        <f t="shared" si="7"/>
        <v>120.05699787995691</v>
      </c>
      <c r="AC18" s="10"/>
      <c r="AD18" s="11"/>
    </row>
    <row r="19" spans="2:30" ht="27.75" customHeight="1" thickBot="1">
      <c r="B19" s="13" t="s">
        <v>0</v>
      </c>
      <c r="C19" s="175">
        <f>SUBTOTAL(9,C5:C17)</f>
        <v>50962</v>
      </c>
      <c r="D19" s="227">
        <f>SUBTOTAL(9,D5:D17)</f>
        <v>51203</v>
      </c>
      <c r="E19" s="174">
        <f t="shared" si="0"/>
        <v>99.529324453645287</v>
      </c>
      <c r="F19" s="175">
        <f>SUBTOTAL(9,F5:F17)</f>
        <v>15704</v>
      </c>
      <c r="G19" s="227">
        <f>SUBTOTAL(9,G5:G17)</f>
        <v>14477</v>
      </c>
      <c r="H19" s="174">
        <f t="shared" si="1"/>
        <v>108.47551288250328</v>
      </c>
      <c r="I19" s="175">
        <f>SUBTOTAL(9,I5:I17)</f>
        <v>188</v>
      </c>
      <c r="J19" s="227">
        <f>SUBTOTAL(9,J5:J17)</f>
        <v>239</v>
      </c>
      <c r="K19" s="176">
        <f t="shared" si="2"/>
        <v>78.661087866108787</v>
      </c>
      <c r="L19" s="177">
        <f>SUBTOTAL(9,L5:L17)</f>
        <v>66854</v>
      </c>
      <c r="M19" s="178">
        <f>SUBTOTAL(9,M5:M17)</f>
        <v>65919</v>
      </c>
      <c r="N19" s="179">
        <f t="shared" si="4"/>
        <v>101.41840743943324</v>
      </c>
      <c r="O19" s="180">
        <f>SUBTOTAL(9,O5:O17)</f>
        <v>0</v>
      </c>
      <c r="P19" s="227">
        <v>2497</v>
      </c>
      <c r="Q19" s="53">
        <f t="shared" si="5"/>
        <v>0</v>
      </c>
      <c r="R19" s="181">
        <f>SUBTOTAL(9,R5:R17)</f>
        <v>66854</v>
      </c>
      <c r="S19" s="182">
        <f>SUBTOTAL(9,S5:S17)</f>
        <v>65919</v>
      </c>
      <c r="T19" s="183">
        <f t="shared" si="7"/>
        <v>101.41840743943324</v>
      </c>
      <c r="AC19" s="10"/>
      <c r="AD19" s="11"/>
    </row>
    <row r="20" spans="2:30" ht="15.75" customHeight="1">
      <c r="B20" s="265"/>
      <c r="C20" s="265"/>
      <c r="D20" s="265"/>
      <c r="E20" s="265"/>
      <c r="R20" s="266" t="s">
        <v>64</v>
      </c>
      <c r="S20" s="266"/>
      <c r="T20" s="266"/>
      <c r="Y20" s="3"/>
      <c r="AC20" s="10"/>
      <c r="AD20" s="11"/>
    </row>
    <row r="21" spans="2:30" ht="22.5" customHeight="1">
      <c r="B21" s="265"/>
      <c r="C21" s="265"/>
      <c r="D21" s="265"/>
      <c r="E21" s="265"/>
      <c r="Y21" s="3"/>
      <c r="AC21" s="10"/>
      <c r="AD21" s="11"/>
    </row>
    <row r="22" spans="2:30" ht="22.5" customHeight="1">
      <c r="Y22" s="3"/>
      <c r="AC22" s="10"/>
      <c r="AD22" s="11"/>
    </row>
    <row r="23" spans="2:30" ht="22.5" customHeight="1">
      <c r="Y23" s="3"/>
      <c r="AC23" s="10"/>
      <c r="AD23" s="11"/>
    </row>
    <row r="24" spans="2:30" ht="22.5" customHeight="1">
      <c r="Y24" s="3"/>
      <c r="AC24" s="10"/>
      <c r="AD24" s="11"/>
    </row>
    <row r="25" spans="2:30" ht="22.5" customHeight="1">
      <c r="Y25" s="3"/>
      <c r="AC25" s="10"/>
      <c r="AD25" s="11"/>
    </row>
    <row r="26" spans="2:30" ht="22.5" customHeight="1">
      <c r="AD26" s="11"/>
    </row>
  </sheetData>
  <mergeCells count="12">
    <mergeCell ref="B20:E21"/>
    <mergeCell ref="R20:T20"/>
    <mergeCell ref="A1:T1"/>
    <mergeCell ref="T3:T4"/>
    <mergeCell ref="C3:E3"/>
    <mergeCell ref="F3:H3"/>
    <mergeCell ref="I3:K3"/>
    <mergeCell ref="L3:N3"/>
    <mergeCell ref="O3:Q3"/>
    <mergeCell ref="R3:R4"/>
    <mergeCell ref="S2:T2"/>
    <mergeCell ref="S3:S4"/>
  </mergeCells>
  <phoneticPr fontId="2"/>
  <conditionalFormatting sqref="E5:E19 H5:H19 K5:K19 N5:N19 Q5:Q19 T5:T19">
    <cfRule type="cellIs" dxfId="2" priority="1" stopIfTrue="1" operator="lessThan">
      <formula>100</formula>
    </cfRule>
  </conditionalFormatting>
  <hyperlinks>
    <hyperlink ref="A1:T1" location="目次!A1" tooltip="目次に戻ります" display="軽自動車届出台数（千葉県）" xr:uid="{00000000-0004-0000-0200-000000000000}"/>
  </hyperlinks>
  <printOptions horizontalCentered="1" gridLinesSet="0"/>
  <pageMargins left="0.15748031496062992" right="0.19685039370078741" top="0.89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  <pageSetUpPr fitToPage="1"/>
  </sheetPr>
  <dimension ref="A1:AR29"/>
  <sheetViews>
    <sheetView showGridLines="0" showZeros="0" view="pageBreakPreview" zoomScaleNormal="100" zoomScaleSheetLayoutView="100" workbookViewId="0">
      <pane xSplit="2" ySplit="4" topLeftCell="O7" activePane="bottomRight" state="frozen"/>
      <selection activeCell="C5" sqref="C5"/>
      <selection pane="topRight" activeCell="C5" sqref="C5"/>
      <selection pane="bottomLeft" activeCell="C5" sqref="C5"/>
      <selection pane="bottomRight" activeCell="B2" sqref="B2"/>
    </sheetView>
  </sheetViews>
  <sheetFormatPr defaultRowHeight="13.5"/>
  <cols>
    <col min="1" max="1" width="0.75" style="1" customWidth="1"/>
    <col min="2" max="2" width="5.75" style="1" customWidth="1"/>
    <col min="3" max="4" width="8.125" style="1" customWidth="1"/>
    <col min="5" max="5" width="6" style="1" customWidth="1"/>
    <col min="6" max="7" width="8.125" style="1" customWidth="1"/>
    <col min="8" max="8" width="6" style="1" customWidth="1"/>
    <col min="9" max="10" width="8.625" style="1" customWidth="1"/>
    <col min="11" max="11" width="6" style="1" customWidth="1"/>
    <col min="12" max="12" width="7.125" style="1" customWidth="1"/>
    <col min="13" max="13" width="7.125" style="1" bestFit="1" customWidth="1"/>
    <col min="14" max="14" width="6.25" style="1" customWidth="1"/>
    <col min="15" max="16" width="6.625" style="1" customWidth="1"/>
    <col min="17" max="17" width="5" style="1" bestFit="1" customWidth="1"/>
    <col min="18" max="19" width="4" style="1" customWidth="1"/>
    <col min="20" max="21" width="7.125" style="1" customWidth="1"/>
    <col min="22" max="22" width="5.75" style="1" bestFit="1" customWidth="1"/>
    <col min="23" max="24" width="5.125" style="1" customWidth="1"/>
    <col min="25" max="25" width="5.75" style="1" bestFit="1" customWidth="1"/>
    <col min="26" max="26" width="5.25" style="1" customWidth="1"/>
    <col min="27" max="27" width="6.25" style="1" bestFit="1" customWidth="1"/>
    <col min="28" max="29" width="8.625" style="1" customWidth="1"/>
    <col min="30" max="30" width="5.625" style="1" customWidth="1"/>
    <col min="31" max="31" width="6.5" style="1" customWidth="1"/>
    <col min="32" max="38" width="6.875" style="1" customWidth="1"/>
    <col min="39" max="43" width="9.125" style="1" bestFit="1" customWidth="1"/>
    <col min="44" max="44" width="9.25" style="1" bestFit="1" customWidth="1"/>
    <col min="45" max="16384" width="9" style="1"/>
  </cols>
  <sheetData>
    <row r="1" spans="1:44" ht="42.75" customHeight="1">
      <c r="A1" s="267" t="s">
        <v>18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4" t="s">
        <v>81</v>
      </c>
      <c r="AD1" s="4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33" customHeight="1" thickBot="1">
      <c r="B2" s="244" t="s">
        <v>79</v>
      </c>
      <c r="J2" s="1" t="s">
        <v>71</v>
      </c>
      <c r="AB2" s="261" t="s">
        <v>41</v>
      </c>
      <c r="AC2" s="261"/>
      <c r="AD2" s="261"/>
    </row>
    <row r="3" spans="1:44" ht="25.5" customHeight="1">
      <c r="B3" s="247"/>
      <c r="C3" s="14" t="s">
        <v>37</v>
      </c>
      <c r="D3" s="14"/>
      <c r="E3" s="14"/>
      <c r="F3" s="257" t="s">
        <v>38</v>
      </c>
      <c r="G3" s="258"/>
      <c r="H3" s="258"/>
      <c r="I3" s="40" t="s">
        <v>32</v>
      </c>
      <c r="J3" s="41"/>
      <c r="K3" s="37"/>
      <c r="L3" s="34" t="s">
        <v>83</v>
      </c>
      <c r="M3" s="14"/>
      <c r="N3" s="14"/>
      <c r="O3" s="14" t="s">
        <v>39</v>
      </c>
      <c r="P3" s="14"/>
      <c r="Q3" s="14"/>
      <c r="R3" s="251" t="s">
        <v>40</v>
      </c>
      <c r="S3" s="252"/>
      <c r="T3" s="276" t="s">
        <v>33</v>
      </c>
      <c r="U3" s="277"/>
      <c r="V3" s="278"/>
      <c r="W3" s="258" t="s">
        <v>34</v>
      </c>
      <c r="X3" s="258"/>
      <c r="Y3" s="264"/>
      <c r="Z3" s="251" t="s">
        <v>27</v>
      </c>
      <c r="AA3" s="258"/>
      <c r="AB3" s="259" t="s">
        <v>14</v>
      </c>
      <c r="AC3" s="249" t="s">
        <v>15</v>
      </c>
      <c r="AD3" s="262" t="s">
        <v>43</v>
      </c>
    </row>
    <row r="4" spans="1:44" ht="25.5" customHeight="1">
      <c r="B4" s="248"/>
      <c r="C4" s="15" t="s">
        <v>26</v>
      </c>
      <c r="D4" s="17" t="s">
        <v>21</v>
      </c>
      <c r="E4" s="18" t="s">
        <v>10</v>
      </c>
      <c r="F4" s="15" t="s">
        <v>26</v>
      </c>
      <c r="G4" s="17" t="s">
        <v>21</v>
      </c>
      <c r="H4" s="20" t="s">
        <v>10</v>
      </c>
      <c r="I4" s="38" t="s">
        <v>26</v>
      </c>
      <c r="J4" s="32" t="s">
        <v>23</v>
      </c>
      <c r="K4" s="39" t="s">
        <v>10</v>
      </c>
      <c r="L4" s="33" t="s">
        <v>26</v>
      </c>
      <c r="M4" s="17" t="s">
        <v>21</v>
      </c>
      <c r="N4" s="18" t="s">
        <v>10</v>
      </c>
      <c r="O4" s="15" t="s">
        <v>26</v>
      </c>
      <c r="P4" s="17" t="s">
        <v>21</v>
      </c>
      <c r="Q4" s="18" t="s">
        <v>10</v>
      </c>
      <c r="R4" s="15" t="s">
        <v>26</v>
      </c>
      <c r="S4" s="17" t="s">
        <v>42</v>
      </c>
      <c r="T4" s="38" t="s">
        <v>26</v>
      </c>
      <c r="U4" s="32" t="s">
        <v>21</v>
      </c>
      <c r="V4" s="39" t="s">
        <v>10</v>
      </c>
      <c r="W4" s="33" t="s">
        <v>26</v>
      </c>
      <c r="X4" s="17" t="s">
        <v>21</v>
      </c>
      <c r="Y4" s="16" t="s">
        <v>10</v>
      </c>
      <c r="Z4" s="19" t="s">
        <v>26</v>
      </c>
      <c r="AA4" s="88" t="s">
        <v>21</v>
      </c>
      <c r="AB4" s="260"/>
      <c r="AC4" s="250"/>
      <c r="AD4" s="263"/>
    </row>
    <row r="5" spans="1:44" ht="27.75" customHeight="1">
      <c r="B5" s="12" t="s">
        <v>77</v>
      </c>
      <c r="C5" s="42">
        <v>107800</v>
      </c>
      <c r="D5" s="209">
        <v>128312</v>
      </c>
      <c r="E5" s="43">
        <f>IF(ISERROR(C5*100/D5),"",C5*100/D5)</f>
        <v>84.013965957977433</v>
      </c>
      <c r="F5" s="42">
        <v>73704</v>
      </c>
      <c r="G5" s="209">
        <v>79355</v>
      </c>
      <c r="H5" s="62">
        <f>IF(ISERROR(F5*100/G5),"",F5*100/G5)</f>
        <v>92.878835612122742</v>
      </c>
      <c r="I5" s="63">
        <f t="shared" ref="I5:I17" si="0">C5+F5</f>
        <v>181504</v>
      </c>
      <c r="J5" s="46">
        <f t="shared" ref="J5:J17" si="1">SUM(D5,G5)</f>
        <v>207667</v>
      </c>
      <c r="K5" s="69">
        <f>IF(ISERROR(I5*100/J5),"",I5*100/J5)</f>
        <v>87.40146484516076</v>
      </c>
      <c r="L5" s="47">
        <v>7900</v>
      </c>
      <c r="M5" s="209">
        <v>8874</v>
      </c>
      <c r="N5" s="61">
        <f>IF(ISERROR(L5*100/M5),"",L5*100/M5)</f>
        <v>89.024115393283751</v>
      </c>
      <c r="O5" s="42">
        <v>14248</v>
      </c>
      <c r="P5" s="209">
        <v>15824</v>
      </c>
      <c r="Q5" s="64">
        <f>IF(ISERROR(O5*100/P5),"",O5*100/P5)</f>
        <v>90.040444893832159</v>
      </c>
      <c r="R5" s="65"/>
      <c r="S5" s="214"/>
      <c r="T5" s="63">
        <f>SUM(L5,O5,R5)</f>
        <v>22148</v>
      </c>
      <c r="U5" s="46">
        <f>SUM(M5,P5,S5)</f>
        <v>24698</v>
      </c>
      <c r="V5" s="70">
        <f>IF(ISERROR(T5*100/U5),"",T5*100/U5)</f>
        <v>89.675277350392747</v>
      </c>
      <c r="W5" s="47">
        <v>391</v>
      </c>
      <c r="X5" s="209">
        <v>339</v>
      </c>
      <c r="Y5" s="61">
        <f>IF(ISERROR(W5*100/X5),"",W5*100/X5)</f>
        <v>115.33923303834808</v>
      </c>
      <c r="Z5" s="48">
        <v>4479</v>
      </c>
      <c r="AA5" s="206">
        <v>5209</v>
      </c>
      <c r="AB5" s="45">
        <f t="shared" ref="AB5:AB17" si="2">SUM(I5,T5,W5,Z5)</f>
        <v>208522</v>
      </c>
      <c r="AC5" s="49">
        <f t="shared" ref="AC5:AC17" si="3">SUM(J5,U5,X5,AA5)</f>
        <v>237913</v>
      </c>
      <c r="AD5" s="89">
        <f>IF(ISERROR(AB5*100/AC5),"",AB5*100/AC5)</f>
        <v>87.646324496769822</v>
      </c>
    </row>
    <row r="6" spans="1:44" ht="27.75" customHeight="1">
      <c r="B6" s="12" t="s">
        <v>16</v>
      </c>
      <c r="C6" s="42">
        <v>107828</v>
      </c>
      <c r="D6" s="209">
        <v>137099</v>
      </c>
      <c r="E6" s="43">
        <f t="shared" ref="E6:E19" si="4">IF(ISERROR(C6*100/D6),"",C6*100/D6)</f>
        <v>78.649734863128103</v>
      </c>
      <c r="F6" s="42">
        <v>76346</v>
      </c>
      <c r="G6" s="209">
        <v>89068</v>
      </c>
      <c r="H6" s="62">
        <f t="shared" ref="H6:H19" si="5">IF(ISERROR(F6*100/G6),"",F6*100/G6)</f>
        <v>85.716531189652855</v>
      </c>
      <c r="I6" s="63">
        <f t="shared" si="0"/>
        <v>184174</v>
      </c>
      <c r="J6" s="46">
        <f t="shared" si="1"/>
        <v>226167</v>
      </c>
      <c r="K6" s="69">
        <f t="shared" ref="K6:K19" si="6">IF(ISERROR(I6*100/J6),"",I6*100/J6)</f>
        <v>81.432746598752246</v>
      </c>
      <c r="L6" s="47">
        <v>8919</v>
      </c>
      <c r="M6" s="209">
        <v>11011</v>
      </c>
      <c r="N6" s="61">
        <f t="shared" ref="N6:N19" si="7">IF(ISERROR(L6*100/M6),"",L6*100/M6)</f>
        <v>81.000817364453724</v>
      </c>
      <c r="O6" s="42">
        <v>15880</v>
      </c>
      <c r="P6" s="209">
        <v>19071</v>
      </c>
      <c r="Q6" s="64">
        <f t="shared" ref="Q6:Q19" si="8">IF(ISERROR(O6*100/P6),"",O6*100/P6)</f>
        <v>83.267788789261175</v>
      </c>
      <c r="R6" s="65"/>
      <c r="S6" s="215"/>
      <c r="T6" s="63">
        <f t="shared" ref="T6:T17" si="9">SUM(L6,O6,R6)</f>
        <v>24799</v>
      </c>
      <c r="U6" s="46">
        <f t="shared" ref="U6:U17" si="10">SUM(M6,P6,S6)</f>
        <v>30082</v>
      </c>
      <c r="V6" s="70">
        <f t="shared" ref="V6:V19" si="11">IF(ISERROR(T6*100/U6),"",T6*100/U6)</f>
        <v>82.438002792367527</v>
      </c>
      <c r="W6" s="47">
        <v>369</v>
      </c>
      <c r="X6" s="209">
        <v>588</v>
      </c>
      <c r="Y6" s="61">
        <f t="shared" ref="Y6:Y19" si="12">IF(ISERROR(W6*100/X6),"",W6*100/X6)</f>
        <v>62.755102040816325</v>
      </c>
      <c r="Z6" s="48">
        <v>5799</v>
      </c>
      <c r="AA6" s="206">
        <v>7046</v>
      </c>
      <c r="AB6" s="45">
        <f>SUM(I6,T6,W6,Z6,S6)</f>
        <v>215141</v>
      </c>
      <c r="AC6" s="49">
        <f t="shared" si="3"/>
        <v>263883</v>
      </c>
      <c r="AD6" s="89">
        <f t="shared" ref="AD6:AD19" si="13">IF(ISERROR(AB6*100/AC6),"",AB6*100/AC6)</f>
        <v>81.528935172026991</v>
      </c>
    </row>
    <row r="7" spans="1:44" ht="27.75" customHeight="1">
      <c r="B7" s="12" t="s">
        <v>17</v>
      </c>
      <c r="C7" s="42">
        <v>169941</v>
      </c>
      <c r="D7" s="209">
        <v>196428</v>
      </c>
      <c r="E7" s="43">
        <f t="shared" si="4"/>
        <v>86.515669863766874</v>
      </c>
      <c r="F7" s="42">
        <v>114092</v>
      </c>
      <c r="G7" s="209">
        <v>131998</v>
      </c>
      <c r="H7" s="62">
        <f t="shared" si="5"/>
        <v>86.434642949135593</v>
      </c>
      <c r="I7" s="63">
        <f t="shared" si="0"/>
        <v>284033</v>
      </c>
      <c r="J7" s="49">
        <f t="shared" si="1"/>
        <v>328426</v>
      </c>
      <c r="K7" s="69">
        <f t="shared" si="6"/>
        <v>86.483104260929409</v>
      </c>
      <c r="L7" s="47">
        <v>12407</v>
      </c>
      <c r="M7" s="209">
        <v>17826</v>
      </c>
      <c r="N7" s="61">
        <f t="shared" si="7"/>
        <v>69.600583417480081</v>
      </c>
      <c r="O7" s="42">
        <v>23975</v>
      </c>
      <c r="P7" s="209">
        <v>28121</v>
      </c>
      <c r="Q7" s="64">
        <f t="shared" si="8"/>
        <v>85.25656982326376</v>
      </c>
      <c r="R7" s="65"/>
      <c r="S7" s="215">
        <v>1</v>
      </c>
      <c r="T7" s="63">
        <f t="shared" si="9"/>
        <v>36382</v>
      </c>
      <c r="U7" s="49">
        <f t="shared" si="10"/>
        <v>45948</v>
      </c>
      <c r="V7" s="70">
        <f t="shared" si="11"/>
        <v>79.180813093061715</v>
      </c>
      <c r="W7" s="47">
        <v>829</v>
      </c>
      <c r="X7" s="209">
        <v>1306</v>
      </c>
      <c r="Y7" s="61">
        <f t="shared" si="12"/>
        <v>63.476263399693721</v>
      </c>
      <c r="Z7" s="48">
        <v>8329</v>
      </c>
      <c r="AA7" s="206">
        <v>10837</v>
      </c>
      <c r="AB7" s="45">
        <f t="shared" si="2"/>
        <v>329573</v>
      </c>
      <c r="AC7" s="46">
        <f t="shared" si="3"/>
        <v>386517</v>
      </c>
      <c r="AD7" s="89">
        <f t="shared" si="13"/>
        <v>85.267400916389192</v>
      </c>
    </row>
    <row r="8" spans="1:44" ht="27.75" customHeight="1">
      <c r="B8" s="12" t="s">
        <v>13</v>
      </c>
      <c r="C8" s="42">
        <v>91793</v>
      </c>
      <c r="D8" s="209">
        <v>104638</v>
      </c>
      <c r="E8" s="43">
        <f t="shared" si="4"/>
        <v>87.724344884267666</v>
      </c>
      <c r="F8" s="42">
        <v>61446</v>
      </c>
      <c r="G8" s="209">
        <v>77839</v>
      </c>
      <c r="H8" s="62">
        <f t="shared" si="5"/>
        <v>78.939863050655845</v>
      </c>
      <c r="I8" s="63">
        <f t="shared" si="0"/>
        <v>153239</v>
      </c>
      <c r="J8" s="46">
        <f t="shared" si="1"/>
        <v>182477</v>
      </c>
      <c r="K8" s="69">
        <f t="shared" si="6"/>
        <v>83.977158765214241</v>
      </c>
      <c r="L8" s="47">
        <v>7484</v>
      </c>
      <c r="M8" s="209">
        <v>8832</v>
      </c>
      <c r="N8" s="61">
        <f t="shared" si="7"/>
        <v>84.737318840579704</v>
      </c>
      <c r="O8" s="42">
        <v>14978</v>
      </c>
      <c r="P8" s="209">
        <v>15559</v>
      </c>
      <c r="Q8" s="64">
        <f t="shared" si="8"/>
        <v>96.265826852625494</v>
      </c>
      <c r="R8" s="65"/>
      <c r="S8" s="215"/>
      <c r="T8" s="63">
        <f t="shared" si="9"/>
        <v>22462</v>
      </c>
      <c r="U8" s="46">
        <f t="shared" si="10"/>
        <v>24391</v>
      </c>
      <c r="V8" s="70">
        <f t="shared" si="11"/>
        <v>92.091345168299782</v>
      </c>
      <c r="W8" s="47">
        <v>254</v>
      </c>
      <c r="X8" s="209">
        <v>360</v>
      </c>
      <c r="Y8" s="61">
        <f t="shared" si="12"/>
        <v>70.555555555555557</v>
      </c>
      <c r="Z8" s="48">
        <v>4488</v>
      </c>
      <c r="AA8" s="206">
        <v>4865</v>
      </c>
      <c r="AB8" s="45">
        <f t="shared" si="2"/>
        <v>180443</v>
      </c>
      <c r="AC8" s="46">
        <f t="shared" si="3"/>
        <v>212093</v>
      </c>
      <c r="AD8" s="89">
        <f t="shared" si="13"/>
        <v>85.077300995318097</v>
      </c>
    </row>
    <row r="9" spans="1:44" ht="27.75" customHeight="1">
      <c r="B9" s="12" t="s">
        <v>1</v>
      </c>
      <c r="C9" s="42">
        <v>80732</v>
      </c>
      <c r="D9" s="209">
        <v>100386</v>
      </c>
      <c r="E9" s="43">
        <f t="shared" si="4"/>
        <v>80.421572729265037</v>
      </c>
      <c r="F9" s="42">
        <v>55211</v>
      </c>
      <c r="G9" s="209">
        <v>65252</v>
      </c>
      <c r="H9" s="62">
        <f t="shared" si="5"/>
        <v>84.611965916753505</v>
      </c>
      <c r="I9" s="63">
        <f t="shared" si="0"/>
        <v>135943</v>
      </c>
      <c r="J9" s="46">
        <f t="shared" si="1"/>
        <v>165638</v>
      </c>
      <c r="K9" s="69">
        <f t="shared" si="6"/>
        <v>82.07235054757966</v>
      </c>
      <c r="L9" s="47">
        <v>7427</v>
      </c>
      <c r="M9" s="209">
        <v>9615</v>
      </c>
      <c r="N9" s="61">
        <f t="shared" si="7"/>
        <v>77.243889755590217</v>
      </c>
      <c r="O9" s="42">
        <v>15031</v>
      </c>
      <c r="P9" s="209">
        <v>14779</v>
      </c>
      <c r="Q9" s="64">
        <f t="shared" si="8"/>
        <v>101.70512213275593</v>
      </c>
      <c r="R9" s="65">
        <v>1</v>
      </c>
      <c r="S9" s="215"/>
      <c r="T9" s="63">
        <f t="shared" si="9"/>
        <v>22459</v>
      </c>
      <c r="U9" s="46">
        <f t="shared" si="10"/>
        <v>24394</v>
      </c>
      <c r="V9" s="70">
        <f t="shared" si="11"/>
        <v>92.067721570878078</v>
      </c>
      <c r="W9" s="47">
        <v>169</v>
      </c>
      <c r="X9" s="209">
        <v>296</v>
      </c>
      <c r="Y9" s="61">
        <f t="shared" si="12"/>
        <v>57.094594594594597</v>
      </c>
      <c r="Z9" s="48">
        <v>4236</v>
      </c>
      <c r="AA9" s="206">
        <v>5003</v>
      </c>
      <c r="AB9" s="45">
        <f>SUM(I9,T9,W9,Z9)</f>
        <v>162807</v>
      </c>
      <c r="AC9" s="46">
        <f t="shared" si="3"/>
        <v>195331</v>
      </c>
      <c r="AD9" s="89">
        <f t="shared" si="13"/>
        <v>83.349289155331206</v>
      </c>
    </row>
    <row r="10" spans="1:44" ht="27.75" customHeight="1">
      <c r="B10" s="72" t="s">
        <v>2</v>
      </c>
      <c r="C10" s="73">
        <v>103636</v>
      </c>
      <c r="D10" s="210">
        <v>124246</v>
      </c>
      <c r="E10" s="74">
        <f t="shared" si="4"/>
        <v>83.411940827068875</v>
      </c>
      <c r="F10" s="73">
        <v>65472</v>
      </c>
      <c r="G10" s="210">
        <v>73356</v>
      </c>
      <c r="H10" s="82">
        <f t="shared" si="5"/>
        <v>89.252412890561104</v>
      </c>
      <c r="I10" s="83">
        <f t="shared" si="0"/>
        <v>169108</v>
      </c>
      <c r="J10" s="77">
        <f t="shared" si="1"/>
        <v>197602</v>
      </c>
      <c r="K10" s="84">
        <f t="shared" si="6"/>
        <v>85.58010546451959</v>
      </c>
      <c r="L10" s="79">
        <v>8457</v>
      </c>
      <c r="M10" s="210">
        <v>12317</v>
      </c>
      <c r="N10" s="81">
        <f t="shared" si="7"/>
        <v>68.661199967524553</v>
      </c>
      <c r="O10" s="73">
        <v>16499</v>
      </c>
      <c r="P10" s="210">
        <v>19525</v>
      </c>
      <c r="Q10" s="85">
        <f t="shared" si="8"/>
        <v>84.501920614596671</v>
      </c>
      <c r="R10" s="86"/>
      <c r="S10" s="216"/>
      <c r="T10" s="83">
        <f t="shared" si="9"/>
        <v>24956</v>
      </c>
      <c r="U10" s="77">
        <f t="shared" si="10"/>
        <v>31842</v>
      </c>
      <c r="V10" s="87">
        <f t="shared" si="11"/>
        <v>78.374473965203194</v>
      </c>
      <c r="W10" s="79">
        <v>191</v>
      </c>
      <c r="X10" s="210">
        <v>404</v>
      </c>
      <c r="Y10" s="81">
        <f t="shared" si="12"/>
        <v>47.277227722772274</v>
      </c>
      <c r="Z10" s="80">
        <v>5233</v>
      </c>
      <c r="AA10" s="207">
        <v>6897</v>
      </c>
      <c r="AB10" s="76">
        <f t="shared" si="2"/>
        <v>199488</v>
      </c>
      <c r="AC10" s="77">
        <f t="shared" si="3"/>
        <v>236745</v>
      </c>
      <c r="AD10" s="90">
        <f t="shared" si="13"/>
        <v>84.262814420579105</v>
      </c>
    </row>
    <row r="11" spans="1:44" ht="27.75" customHeight="1">
      <c r="B11" s="126" t="s">
        <v>44</v>
      </c>
      <c r="C11" s="93">
        <f>SUBTOTAL(9,C5:C10)</f>
        <v>661730</v>
      </c>
      <c r="D11" s="94">
        <f>SUBTOTAL(9,D5:D10)</f>
        <v>791109</v>
      </c>
      <c r="E11" s="159">
        <f t="shared" si="4"/>
        <v>83.645869279707341</v>
      </c>
      <c r="F11" s="93">
        <f>SUBTOTAL(9,F5:F10)</f>
        <v>446271</v>
      </c>
      <c r="G11" s="94">
        <f>SUBTOTAL(9,G5:G10)</f>
        <v>516868</v>
      </c>
      <c r="H11" s="96">
        <f t="shared" si="5"/>
        <v>86.341386969206837</v>
      </c>
      <c r="I11" s="97">
        <f>SUBTOTAL(9,I5:I10)</f>
        <v>1108001</v>
      </c>
      <c r="J11" s="98">
        <f>SUBTOTAL(9,J5:J10)</f>
        <v>1307977</v>
      </c>
      <c r="K11" s="235">
        <f t="shared" si="6"/>
        <v>84.711046142248676</v>
      </c>
      <c r="L11" s="100">
        <f>SUBTOTAL(9,L5:L10)</f>
        <v>52594</v>
      </c>
      <c r="M11" s="94">
        <f>SUBTOTAL(9,M5:M10)</f>
        <v>68475</v>
      </c>
      <c r="N11" s="159">
        <f t="shared" si="7"/>
        <v>76.80759401241329</v>
      </c>
      <c r="O11" s="93">
        <f>SUBTOTAL(9,O5:O10)</f>
        <v>100611</v>
      </c>
      <c r="P11" s="94">
        <f>SUBTOTAL(9,P5:P10)</f>
        <v>112879</v>
      </c>
      <c r="Q11" s="159">
        <f t="shared" si="8"/>
        <v>89.131725121590378</v>
      </c>
      <c r="R11" s="93">
        <f>SUBTOTAL(9,R5:R10)</f>
        <v>1</v>
      </c>
      <c r="S11" s="217">
        <v>1</v>
      </c>
      <c r="T11" s="97">
        <f>SUBTOTAL(9,T5:T10)</f>
        <v>153206</v>
      </c>
      <c r="U11" s="98">
        <f>SUBTOTAL(9,U5:U10)</f>
        <v>181355</v>
      </c>
      <c r="V11" s="235">
        <f t="shared" si="11"/>
        <v>84.478509001681786</v>
      </c>
      <c r="W11" s="100">
        <f>SUBTOTAL(9,W5:W10)</f>
        <v>2203</v>
      </c>
      <c r="X11" s="94">
        <f>SUBTOTAL(9,X5:X10)</f>
        <v>3293</v>
      </c>
      <c r="Y11" s="95">
        <f t="shared" si="12"/>
        <v>66.899483753416334</v>
      </c>
      <c r="Z11" s="101">
        <f>SUBTOTAL(9,Z5:Z10)</f>
        <v>32564</v>
      </c>
      <c r="AA11" s="102">
        <f>SUBTOTAL(9,AA5:AA10)</f>
        <v>39857</v>
      </c>
      <c r="AB11" s="97">
        <f>SUBTOTAL(9,AB5:AB10)</f>
        <v>1295974</v>
      </c>
      <c r="AC11" s="98">
        <f>SUBTOTAL(9,AC5:AC10)</f>
        <v>1532482</v>
      </c>
      <c r="AD11" s="92">
        <f t="shared" si="13"/>
        <v>84.566996545473287</v>
      </c>
    </row>
    <row r="12" spans="1:44" ht="27.75" customHeight="1">
      <c r="B12" s="12" t="s">
        <v>3</v>
      </c>
      <c r="C12" s="42">
        <v>116035</v>
      </c>
      <c r="D12" s="209">
        <v>123610</v>
      </c>
      <c r="E12" s="43">
        <f t="shared" si="4"/>
        <v>93.871855027910357</v>
      </c>
      <c r="F12" s="42">
        <v>70302</v>
      </c>
      <c r="G12" s="209">
        <v>88674</v>
      </c>
      <c r="H12" s="62">
        <f t="shared" si="5"/>
        <v>79.281412815481431</v>
      </c>
      <c r="I12" s="63">
        <f t="shared" si="0"/>
        <v>186337</v>
      </c>
      <c r="J12" s="46">
        <f t="shared" si="1"/>
        <v>212284</v>
      </c>
      <c r="K12" s="69">
        <f t="shared" si="6"/>
        <v>87.777222965461362</v>
      </c>
      <c r="L12" s="47">
        <v>8232</v>
      </c>
      <c r="M12" s="209">
        <v>10696</v>
      </c>
      <c r="N12" s="61">
        <f t="shared" si="7"/>
        <v>76.96335078534031</v>
      </c>
      <c r="O12" s="42">
        <v>16295</v>
      </c>
      <c r="P12" s="209">
        <v>19548</v>
      </c>
      <c r="Q12" s="64">
        <f t="shared" si="8"/>
        <v>83.35891139758543</v>
      </c>
      <c r="R12" s="65"/>
      <c r="S12" s="215"/>
      <c r="T12" s="63">
        <f t="shared" si="9"/>
        <v>24527</v>
      </c>
      <c r="U12" s="46">
        <f t="shared" si="10"/>
        <v>30244</v>
      </c>
      <c r="V12" s="70">
        <f t="shared" si="11"/>
        <v>81.097077106202889</v>
      </c>
      <c r="W12" s="47">
        <v>239</v>
      </c>
      <c r="X12" s="209">
        <v>395</v>
      </c>
      <c r="Y12" s="61">
        <f t="shared" si="12"/>
        <v>60.506329113924053</v>
      </c>
      <c r="Z12" s="48">
        <v>4913</v>
      </c>
      <c r="AA12" s="206">
        <v>6215</v>
      </c>
      <c r="AB12" s="45">
        <f t="shared" si="2"/>
        <v>216016</v>
      </c>
      <c r="AC12" s="46">
        <f t="shared" si="3"/>
        <v>249138</v>
      </c>
      <c r="AD12" s="89">
        <f t="shared" si="13"/>
        <v>86.705360081561224</v>
      </c>
    </row>
    <row r="13" spans="1:44" ht="27.75" customHeight="1">
      <c r="B13" s="12" t="s">
        <v>4</v>
      </c>
      <c r="C13" s="42">
        <v>96329</v>
      </c>
      <c r="D13" s="209">
        <v>103017</v>
      </c>
      <c r="E13" s="43">
        <f t="shared" si="4"/>
        <v>93.507867633497384</v>
      </c>
      <c r="F13" s="42">
        <v>57698</v>
      </c>
      <c r="G13" s="209">
        <v>72267</v>
      </c>
      <c r="H13" s="62">
        <f t="shared" si="5"/>
        <v>79.840037638202773</v>
      </c>
      <c r="I13" s="63">
        <f t="shared" si="0"/>
        <v>154027</v>
      </c>
      <c r="J13" s="46">
        <f t="shared" si="1"/>
        <v>175284</v>
      </c>
      <c r="K13" s="69">
        <f t="shared" si="6"/>
        <v>87.87282353209649</v>
      </c>
      <c r="L13" s="47">
        <v>8204</v>
      </c>
      <c r="M13" s="209">
        <v>10891</v>
      </c>
      <c r="N13" s="61">
        <f t="shared" si="7"/>
        <v>75.328252685703788</v>
      </c>
      <c r="O13" s="42">
        <v>13709</v>
      </c>
      <c r="P13" s="209">
        <v>16000</v>
      </c>
      <c r="Q13" s="64">
        <f t="shared" si="8"/>
        <v>85.681250000000006</v>
      </c>
      <c r="R13" s="65"/>
      <c r="S13" s="215"/>
      <c r="T13" s="63">
        <f t="shared" si="9"/>
        <v>21913</v>
      </c>
      <c r="U13" s="46">
        <f t="shared" si="10"/>
        <v>26891</v>
      </c>
      <c r="V13" s="70">
        <f t="shared" si="11"/>
        <v>81.488230262913248</v>
      </c>
      <c r="W13" s="47">
        <v>391</v>
      </c>
      <c r="X13" s="209">
        <v>509</v>
      </c>
      <c r="Y13" s="61">
        <f t="shared" si="12"/>
        <v>76.817288801571706</v>
      </c>
      <c r="Z13" s="48">
        <v>4600</v>
      </c>
      <c r="AA13" s="206">
        <v>5952</v>
      </c>
      <c r="AB13" s="45">
        <f t="shared" si="2"/>
        <v>180931</v>
      </c>
      <c r="AC13" s="46">
        <f t="shared" si="3"/>
        <v>208636</v>
      </c>
      <c r="AD13" s="89">
        <f t="shared" si="13"/>
        <v>86.720891888264731</v>
      </c>
    </row>
    <row r="14" spans="1:44" ht="27.75" customHeight="1">
      <c r="B14" s="12" t="s">
        <v>5</v>
      </c>
      <c r="C14" s="42">
        <v>134108</v>
      </c>
      <c r="D14" s="209">
        <v>108724</v>
      </c>
      <c r="E14" s="43">
        <f t="shared" si="4"/>
        <v>123.34719105257349</v>
      </c>
      <c r="F14" s="42">
        <v>77311</v>
      </c>
      <c r="G14" s="209">
        <v>60542</v>
      </c>
      <c r="H14" s="62">
        <f t="shared" si="5"/>
        <v>127.69812692015461</v>
      </c>
      <c r="I14" s="63">
        <f t="shared" si="0"/>
        <v>211419</v>
      </c>
      <c r="J14" s="46">
        <f t="shared" si="1"/>
        <v>169266</v>
      </c>
      <c r="K14" s="69">
        <f t="shared" si="6"/>
        <v>124.90340647265251</v>
      </c>
      <c r="L14" s="47">
        <v>10004</v>
      </c>
      <c r="M14" s="209">
        <v>12479</v>
      </c>
      <c r="N14" s="61">
        <f t="shared" si="7"/>
        <v>80.166680022437689</v>
      </c>
      <c r="O14" s="42">
        <v>16340</v>
      </c>
      <c r="P14" s="209">
        <v>18527</v>
      </c>
      <c r="Q14" s="64">
        <f t="shared" si="8"/>
        <v>88.195606412263189</v>
      </c>
      <c r="R14" s="65"/>
      <c r="S14" s="215"/>
      <c r="T14" s="63">
        <f t="shared" si="9"/>
        <v>26344</v>
      </c>
      <c r="U14" s="46">
        <f t="shared" si="10"/>
        <v>31006</v>
      </c>
      <c r="V14" s="70">
        <f t="shared" si="11"/>
        <v>84.964200477326969</v>
      </c>
      <c r="W14" s="47">
        <v>423</v>
      </c>
      <c r="X14" s="209">
        <v>471</v>
      </c>
      <c r="Y14" s="61">
        <f t="shared" si="12"/>
        <v>89.808917197452232</v>
      </c>
      <c r="Z14" s="48">
        <v>6089</v>
      </c>
      <c r="AA14" s="206">
        <v>6857</v>
      </c>
      <c r="AB14" s="45">
        <f t="shared" si="2"/>
        <v>244275</v>
      </c>
      <c r="AC14" s="46">
        <f t="shared" si="3"/>
        <v>207600</v>
      </c>
      <c r="AD14" s="89">
        <f t="shared" si="13"/>
        <v>117.66618497109826</v>
      </c>
    </row>
    <row r="15" spans="1:44" ht="27.75" customHeight="1">
      <c r="B15" s="12" t="s">
        <v>6</v>
      </c>
      <c r="C15" s="42">
        <v>108655</v>
      </c>
      <c r="D15" s="209">
        <v>89361</v>
      </c>
      <c r="E15" s="43">
        <f t="shared" si="4"/>
        <v>121.59107440606081</v>
      </c>
      <c r="F15" s="42">
        <v>77103</v>
      </c>
      <c r="G15" s="209">
        <v>60615</v>
      </c>
      <c r="H15" s="62">
        <f t="shared" si="5"/>
        <v>127.20118782479584</v>
      </c>
      <c r="I15" s="63">
        <f t="shared" si="0"/>
        <v>185758</v>
      </c>
      <c r="J15" s="46">
        <f t="shared" si="1"/>
        <v>149976</v>
      </c>
      <c r="K15" s="69">
        <f t="shared" si="6"/>
        <v>123.85848402411052</v>
      </c>
      <c r="L15" s="47">
        <v>7484</v>
      </c>
      <c r="M15" s="209">
        <v>9106</v>
      </c>
      <c r="N15" s="61">
        <f t="shared" si="7"/>
        <v>82.187568636064128</v>
      </c>
      <c r="O15" s="42">
        <v>14691</v>
      </c>
      <c r="P15" s="209">
        <v>13536</v>
      </c>
      <c r="Q15" s="64">
        <f t="shared" si="8"/>
        <v>108.53280141843972</v>
      </c>
      <c r="R15" s="65"/>
      <c r="S15" s="215"/>
      <c r="T15" s="63">
        <f t="shared" si="9"/>
        <v>22175</v>
      </c>
      <c r="U15" s="46">
        <f t="shared" si="10"/>
        <v>22642</v>
      </c>
      <c r="V15" s="70">
        <f t="shared" si="11"/>
        <v>97.937461355003975</v>
      </c>
      <c r="W15" s="47">
        <v>362</v>
      </c>
      <c r="X15" s="209">
        <v>416</v>
      </c>
      <c r="Y15" s="61">
        <f t="shared" si="12"/>
        <v>87.019230769230774</v>
      </c>
      <c r="Z15" s="48">
        <v>5420</v>
      </c>
      <c r="AA15" s="206">
        <v>5852</v>
      </c>
      <c r="AB15" s="45">
        <f t="shared" si="2"/>
        <v>213715</v>
      </c>
      <c r="AC15" s="46">
        <f t="shared" si="3"/>
        <v>178886</v>
      </c>
      <c r="AD15" s="89">
        <f t="shared" si="13"/>
        <v>119.46994175061212</v>
      </c>
    </row>
    <row r="16" spans="1:44" ht="27.75" customHeight="1">
      <c r="B16" s="12" t="s">
        <v>7</v>
      </c>
      <c r="C16" s="42">
        <v>114391</v>
      </c>
      <c r="D16" s="209">
        <v>111670</v>
      </c>
      <c r="E16" s="43">
        <f t="shared" si="4"/>
        <v>102.43664368227815</v>
      </c>
      <c r="F16" s="42">
        <v>78070</v>
      </c>
      <c r="G16" s="209">
        <v>76373</v>
      </c>
      <c r="H16" s="62">
        <f t="shared" si="5"/>
        <v>102.22198944653215</v>
      </c>
      <c r="I16" s="63">
        <f t="shared" si="0"/>
        <v>192461</v>
      </c>
      <c r="J16" s="46">
        <f t="shared" si="1"/>
        <v>188043</v>
      </c>
      <c r="K16" s="69">
        <f t="shared" si="6"/>
        <v>102.34946262291072</v>
      </c>
      <c r="L16" s="47">
        <v>8533</v>
      </c>
      <c r="M16" s="209">
        <v>9529</v>
      </c>
      <c r="N16" s="61">
        <f t="shared" si="7"/>
        <v>89.547696505404559</v>
      </c>
      <c r="O16" s="42">
        <v>16798</v>
      </c>
      <c r="P16" s="209">
        <v>17313</v>
      </c>
      <c r="Q16" s="64">
        <f t="shared" si="8"/>
        <v>97.025356668399468</v>
      </c>
      <c r="R16" s="65">
        <v>1</v>
      </c>
      <c r="S16" s="215"/>
      <c r="T16" s="63">
        <f t="shared" si="9"/>
        <v>25332</v>
      </c>
      <c r="U16" s="46">
        <f t="shared" si="10"/>
        <v>26842</v>
      </c>
      <c r="V16" s="70">
        <f t="shared" si="11"/>
        <v>94.37448774308919</v>
      </c>
      <c r="W16" s="47">
        <v>347</v>
      </c>
      <c r="X16" s="209">
        <v>306</v>
      </c>
      <c r="Y16" s="61">
        <f t="shared" si="12"/>
        <v>113.39869281045752</v>
      </c>
      <c r="Z16" s="48">
        <v>6249</v>
      </c>
      <c r="AA16" s="206">
        <v>6933</v>
      </c>
      <c r="AB16" s="45">
        <f t="shared" si="2"/>
        <v>224389</v>
      </c>
      <c r="AC16" s="46">
        <f t="shared" si="3"/>
        <v>222124</v>
      </c>
      <c r="AD16" s="89">
        <f t="shared" si="13"/>
        <v>101.01970070771281</v>
      </c>
    </row>
    <row r="17" spans="2:44" ht="27.75" customHeight="1">
      <c r="B17" s="12" t="s">
        <v>8</v>
      </c>
      <c r="C17" s="42">
        <v>113393</v>
      </c>
      <c r="D17" s="210">
        <v>117913</v>
      </c>
      <c r="E17" s="43">
        <f t="shared" si="4"/>
        <v>96.166665253195148</v>
      </c>
      <c r="F17" s="42">
        <v>66985</v>
      </c>
      <c r="G17" s="210">
        <v>72932</v>
      </c>
      <c r="H17" s="62">
        <f t="shared" si="5"/>
        <v>91.84582899138924</v>
      </c>
      <c r="I17" s="63">
        <f t="shared" si="0"/>
        <v>180378</v>
      </c>
      <c r="J17" s="46">
        <f t="shared" si="1"/>
        <v>190845</v>
      </c>
      <c r="K17" s="69">
        <f t="shared" si="6"/>
        <v>94.515444470643715</v>
      </c>
      <c r="L17" s="47">
        <v>8525</v>
      </c>
      <c r="M17" s="210">
        <v>9283</v>
      </c>
      <c r="N17" s="61">
        <f t="shared" si="7"/>
        <v>91.834536249057422</v>
      </c>
      <c r="O17" s="42">
        <v>15965</v>
      </c>
      <c r="P17" s="210">
        <v>14409</v>
      </c>
      <c r="Q17" s="71">
        <f t="shared" si="8"/>
        <v>110.79880630161705</v>
      </c>
      <c r="R17" s="65"/>
      <c r="S17" s="215"/>
      <c r="T17" s="63">
        <f t="shared" si="9"/>
        <v>24490</v>
      </c>
      <c r="U17" s="46">
        <f t="shared" si="10"/>
        <v>23692</v>
      </c>
      <c r="V17" s="70">
        <f t="shared" si="11"/>
        <v>103.36822556137092</v>
      </c>
      <c r="W17" s="47">
        <v>488</v>
      </c>
      <c r="X17" s="210">
        <v>406</v>
      </c>
      <c r="Y17" s="61">
        <f t="shared" si="12"/>
        <v>120.19704433497537</v>
      </c>
      <c r="Z17" s="48">
        <v>5769</v>
      </c>
      <c r="AA17" s="206">
        <v>5878</v>
      </c>
      <c r="AB17" s="45">
        <f t="shared" si="2"/>
        <v>211125</v>
      </c>
      <c r="AC17" s="46">
        <f t="shared" si="3"/>
        <v>220821</v>
      </c>
      <c r="AD17" s="89">
        <f t="shared" si="13"/>
        <v>95.609113263684165</v>
      </c>
    </row>
    <row r="18" spans="2:44" ht="27.75" customHeight="1">
      <c r="B18" s="127" t="s">
        <v>46</v>
      </c>
      <c r="C18" s="103">
        <f>SUBTOTAL(9,C12:C17)</f>
        <v>682911</v>
      </c>
      <c r="D18" s="104">
        <f>SUBTOTAL(9,D12:D17)</f>
        <v>654295</v>
      </c>
      <c r="E18" s="105">
        <f t="shared" si="4"/>
        <v>104.37356238393997</v>
      </c>
      <c r="F18" s="103">
        <f>SUBTOTAL(9,F12:F17)</f>
        <v>427469</v>
      </c>
      <c r="G18" s="104">
        <f>SUBTOTAL(9,G12:G17)</f>
        <v>431403</v>
      </c>
      <c r="H18" s="106">
        <f t="shared" si="5"/>
        <v>99.088091645167054</v>
      </c>
      <c r="I18" s="107">
        <f>SUBTOTAL(9,I12:I17)</f>
        <v>1110380</v>
      </c>
      <c r="J18" s="108">
        <f>SUBTOTAL(9,J12:J17)</f>
        <v>1085698</v>
      </c>
      <c r="K18" s="109">
        <f t="shared" si="6"/>
        <v>102.27337620590625</v>
      </c>
      <c r="L18" s="110">
        <f>SUBTOTAL(9,L12:L17)</f>
        <v>50982</v>
      </c>
      <c r="M18" s="104">
        <f>SUBTOTAL(9,M12:M17)</f>
        <v>61984</v>
      </c>
      <c r="N18" s="105">
        <f t="shared" si="7"/>
        <v>82.250258131130607</v>
      </c>
      <c r="O18" s="103">
        <f>SUBTOTAL(9,O12:O17)</f>
        <v>93798</v>
      </c>
      <c r="P18" s="104">
        <f>SUBTOTAL(9,P12:P17)</f>
        <v>99333</v>
      </c>
      <c r="Q18" s="105">
        <f t="shared" si="8"/>
        <v>94.427833650448491</v>
      </c>
      <c r="R18" s="103"/>
      <c r="S18" s="218"/>
      <c r="T18" s="107">
        <f>SUBTOTAL(9,T12:T17)</f>
        <v>144781</v>
      </c>
      <c r="U18" s="108">
        <f>SUBTOTAL(9,U12:U17)</f>
        <v>161317</v>
      </c>
      <c r="V18" s="109">
        <f t="shared" si="11"/>
        <v>89.749375453300019</v>
      </c>
      <c r="W18" s="110">
        <f>SUBTOTAL(9,W12:W17)</f>
        <v>2250</v>
      </c>
      <c r="X18" s="104">
        <f>SUBTOTAL(9,X12:X17)</f>
        <v>2503</v>
      </c>
      <c r="Y18" s="105">
        <f t="shared" si="12"/>
        <v>89.892129444666395</v>
      </c>
      <c r="Z18" s="111">
        <f>SUBTOTAL(9,Z12:Z17)</f>
        <v>33040</v>
      </c>
      <c r="AA18" s="112">
        <v>31802</v>
      </c>
      <c r="AB18" s="107">
        <f>SUBTOTAL(9,AB12:AB17)</f>
        <v>1290451</v>
      </c>
      <c r="AC18" s="108">
        <f>SUBTOTAL(9,AC12:AC17)</f>
        <v>1287205</v>
      </c>
      <c r="AD18" s="113">
        <f t="shared" si="13"/>
        <v>100.25217428459337</v>
      </c>
    </row>
    <row r="19" spans="2:44" ht="27.75" customHeight="1" thickBot="1">
      <c r="B19" s="13" t="s">
        <v>0</v>
      </c>
      <c r="C19" s="50">
        <f>SUBTOTAL(9,C5:C18)</f>
        <v>1344641</v>
      </c>
      <c r="D19" s="51">
        <f>SUBTOTAL(9,D5:D18)</f>
        <v>1445404</v>
      </c>
      <c r="E19" s="52">
        <f t="shared" si="4"/>
        <v>93.028731067576956</v>
      </c>
      <c r="F19" s="50">
        <f>SUBTOTAL(9,F5:F18)</f>
        <v>873740</v>
      </c>
      <c r="G19" s="51">
        <f>SUBTOTAL(9,G5:G18)</f>
        <v>948271</v>
      </c>
      <c r="H19" s="53">
        <f t="shared" si="5"/>
        <v>92.140326974040121</v>
      </c>
      <c r="I19" s="54">
        <f>SUBTOTAL(9,I5:I18)</f>
        <v>2218381</v>
      </c>
      <c r="J19" s="55">
        <f>SUBTOTAL(9,J5:J18)</f>
        <v>2393675</v>
      </c>
      <c r="K19" s="68">
        <f t="shared" si="6"/>
        <v>92.676783606797073</v>
      </c>
      <c r="L19" s="56">
        <f>SUBTOTAL(9,L5:L18)</f>
        <v>103576</v>
      </c>
      <c r="M19" s="51">
        <f>SUBTOTAL(9,M5:M18)</f>
        <v>130459</v>
      </c>
      <c r="N19" s="52">
        <f t="shared" si="7"/>
        <v>79.393525935351335</v>
      </c>
      <c r="O19" s="50">
        <f>SUBTOTAL(9,O5:O18)</f>
        <v>194409</v>
      </c>
      <c r="P19" s="51">
        <f>SUBTOTAL(9,P5:P18)</f>
        <v>212212</v>
      </c>
      <c r="Q19" s="52">
        <f t="shared" si="8"/>
        <v>91.610747742823222</v>
      </c>
      <c r="R19" s="50">
        <f>SUBTOTAL(9,R5:R18)</f>
        <v>2</v>
      </c>
      <c r="S19" s="219">
        <v>1</v>
      </c>
      <c r="T19" s="58">
        <f>SUBTOTAL(9,T5:T18)</f>
        <v>297987</v>
      </c>
      <c r="U19" s="59">
        <f>SUBTOTAL(9,U5:U18)</f>
        <v>342672</v>
      </c>
      <c r="V19" s="68">
        <f t="shared" si="11"/>
        <v>86.959833309987388</v>
      </c>
      <c r="W19" s="56">
        <f>SUBTOTAL(9,W5:W18)</f>
        <v>4453</v>
      </c>
      <c r="X19" s="51">
        <f>SUBTOTAL(9,X5:X18)</f>
        <v>5796</v>
      </c>
      <c r="Y19" s="52">
        <f t="shared" si="12"/>
        <v>76.828847481021398</v>
      </c>
      <c r="Z19" s="60">
        <f>SUBTOTAL(9,Z5:Z18)</f>
        <v>65604</v>
      </c>
      <c r="AA19" s="57">
        <f>SUBTOTAL(9,AA5:AA18)</f>
        <v>109346</v>
      </c>
      <c r="AB19" s="58">
        <f>SUBTOTAL(9,AB5:AB18)</f>
        <v>2586425</v>
      </c>
      <c r="AC19" s="59">
        <f>SUBTOTAL(9,AC5:AC18)</f>
        <v>2819687</v>
      </c>
      <c r="AD19" s="91">
        <f t="shared" si="13"/>
        <v>91.727379670154875</v>
      </c>
    </row>
    <row r="20" spans="2:44" ht="18.75" customHeight="1">
      <c r="B20" s="22"/>
      <c r="C20" s="23"/>
      <c r="D20" s="24"/>
      <c r="E20" s="25"/>
      <c r="F20" s="23"/>
      <c r="G20" s="24"/>
      <c r="H20" s="25"/>
      <c r="I20" s="26"/>
      <c r="J20" s="27"/>
      <c r="K20" s="28"/>
      <c r="L20" s="23"/>
      <c r="M20" s="24"/>
      <c r="N20" s="25"/>
      <c r="O20" s="23"/>
      <c r="P20" s="24"/>
      <c r="Q20" s="25"/>
      <c r="R20" s="29"/>
      <c r="S20" s="29"/>
      <c r="T20" s="26"/>
      <c r="U20" s="27"/>
      <c r="V20" s="28"/>
      <c r="W20" s="23"/>
      <c r="X20" s="24"/>
      <c r="Y20" s="25"/>
      <c r="Z20" s="129"/>
      <c r="AA20" s="129"/>
      <c r="AB20" s="246" t="s">
        <v>47</v>
      </c>
      <c r="AC20" s="246"/>
      <c r="AD20" s="246"/>
    </row>
    <row r="21" spans="2:44" ht="14.25" customHeight="1">
      <c r="B21" s="6"/>
      <c r="C21" s="275"/>
      <c r="D21" s="275"/>
      <c r="E21" s="275"/>
      <c r="F21" s="7"/>
      <c r="G21" s="7"/>
      <c r="H21" s="7"/>
      <c r="I21" s="7"/>
      <c r="J21" s="7"/>
      <c r="K21" s="7"/>
      <c r="L21" s="7" t="s">
        <v>73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/>
      <c r="AC21" s="7"/>
      <c r="AD21" s="9"/>
    </row>
    <row r="22" spans="2:44" ht="26.25" customHeight="1">
      <c r="B22" s="6"/>
      <c r="C22" s="275"/>
      <c r="D22" s="275"/>
      <c r="E22" s="275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21"/>
      <c r="X22" s="21"/>
      <c r="Y22" s="21"/>
      <c r="Z22" s="21"/>
      <c r="AA22" s="21"/>
      <c r="AB22" s="21"/>
      <c r="AC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2:44" ht="22.5" customHeight="1">
      <c r="AB23" s="3"/>
      <c r="AF23" s="10"/>
      <c r="AG23" s="11"/>
    </row>
    <row r="24" spans="2:44" ht="22.5" customHeight="1">
      <c r="O24" s="1" t="s">
        <v>74</v>
      </c>
      <c r="AB24" s="3"/>
      <c r="AF24" s="10"/>
      <c r="AG24" s="11"/>
    </row>
    <row r="25" spans="2:44" ht="22.5" customHeight="1">
      <c r="AB25" s="3"/>
      <c r="AF25" s="10"/>
      <c r="AG25" s="11"/>
    </row>
    <row r="26" spans="2:44" ht="22.5" customHeight="1">
      <c r="AB26" s="3"/>
      <c r="AF26" s="10"/>
      <c r="AG26" s="11"/>
    </row>
    <row r="27" spans="2:44" ht="22.5" customHeight="1">
      <c r="AB27" s="3"/>
      <c r="AF27" s="10"/>
      <c r="AG27" s="11"/>
    </row>
    <row r="28" spans="2:44" ht="22.5" customHeight="1">
      <c r="AG28" s="11"/>
    </row>
    <row r="29" spans="2:44">
      <c r="O29" s="1" t="s">
        <v>75</v>
      </c>
    </row>
  </sheetData>
  <sheetProtection selectLockedCells="1" selectUnlockedCells="1"/>
  <mergeCells count="13">
    <mergeCell ref="A1:AB1"/>
    <mergeCell ref="T3:V3"/>
    <mergeCell ref="F3:H3"/>
    <mergeCell ref="AB3:AB4"/>
    <mergeCell ref="B3:B4"/>
    <mergeCell ref="R3:S3"/>
    <mergeCell ref="Z3:AA3"/>
    <mergeCell ref="C21:E22"/>
    <mergeCell ref="AB20:AD20"/>
    <mergeCell ref="AB2:AD2"/>
    <mergeCell ref="AC3:AC4"/>
    <mergeCell ref="AD3:AD4"/>
    <mergeCell ref="W3:Y3"/>
  </mergeCells>
  <phoneticPr fontId="2"/>
  <conditionalFormatting sqref="AA11 AD5:AD19 H5:H19 K5:K19 N5:N19 Q5:Q19 V5:V19 Y5:Y19 AA18:AA19 E5:E19">
    <cfRule type="cellIs" dxfId="1" priority="1" stopIfTrue="1" operator="lessThan">
      <formula>100</formula>
    </cfRule>
  </conditionalFormatting>
  <hyperlinks>
    <hyperlink ref="A1:AB1" location="目次!A1" tooltip="目次に戻ります" display="車種別新車登録台数（全国）" xr:uid="{00000000-0004-0000-0300-000000000000}"/>
  </hyperlinks>
  <printOptions gridLinesSet="0"/>
  <pageMargins left="0.19685039370078741" right="0.19685039370078741" top="0.86614173228346458" bottom="0.19685039370078741" header="0.35433070866141736" footer="0.19685039370078741"/>
  <pageSetup paperSize="9" scale="76" orientation="landscape" verticalDpi="400" r:id="rId1"/>
  <headerFooter alignWithMargins="0">
    <oddHeader>&amp;R&amp;"ＭＳ Ｐゴシック,標準"&amp;8Chiba-JADA
&amp;D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</sheetPr>
  <dimension ref="A1:AF24"/>
  <sheetViews>
    <sheetView showGridLines="0" showZeros="0" view="pageBreakPreview" zoomScaleNormal="100" zoomScaleSheetLayoutView="100" workbookViewId="0">
      <pane xSplit="1" ySplit="4" topLeftCell="B5" activePane="bottomRight" state="frozen"/>
      <selection activeCell="AC14" sqref="AC14"/>
      <selection pane="topRight" activeCell="AC14" sqref="AC14"/>
      <selection pane="bottomLeft" activeCell="AC14" sqref="AC14"/>
      <selection pane="bottomRight" sqref="A1:J1"/>
    </sheetView>
  </sheetViews>
  <sheetFormatPr defaultRowHeight="13.5"/>
  <cols>
    <col min="1" max="1" width="8.375" style="1" customWidth="1"/>
    <col min="2" max="3" width="8.375" style="1" bestFit="1" customWidth="1"/>
    <col min="4" max="4" width="5.75" style="1" bestFit="1" customWidth="1"/>
    <col min="5" max="6" width="8.375" style="1" customWidth="1"/>
    <col min="7" max="7" width="6" style="1" customWidth="1"/>
    <col min="8" max="9" width="10.25" style="1" customWidth="1"/>
    <col min="10" max="10" width="6.625" style="1" customWidth="1"/>
    <col min="11" max="15" width="5.5" style="1" customWidth="1"/>
    <col min="16" max="17" width="8.625" style="1" customWidth="1"/>
    <col min="18" max="18" width="5.875" style="1" customWidth="1"/>
    <col min="19" max="19" width="6.5" style="1" customWidth="1"/>
    <col min="20" max="26" width="6.875" style="1" customWidth="1"/>
    <col min="27" max="31" width="9.125" style="1" bestFit="1" customWidth="1"/>
    <col min="32" max="32" width="9.25" style="1" bestFit="1" customWidth="1"/>
    <col min="33" max="16384" width="9" style="1"/>
  </cols>
  <sheetData>
    <row r="1" spans="1:32" ht="31.5" customHeight="1">
      <c r="A1" s="267" t="s">
        <v>66</v>
      </c>
      <c r="B1" s="267"/>
      <c r="C1" s="267"/>
      <c r="D1" s="267"/>
      <c r="E1" s="267"/>
      <c r="F1" s="267"/>
      <c r="G1" s="267"/>
      <c r="H1" s="267"/>
      <c r="I1" s="267"/>
      <c r="J1" s="267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4" customHeight="1" thickBot="1">
      <c r="A2" s="231" t="s">
        <v>79</v>
      </c>
      <c r="I2" s="280" t="s">
        <v>82</v>
      </c>
      <c r="J2" s="280"/>
    </row>
    <row r="3" spans="1:32" ht="27.75" customHeight="1">
      <c r="A3" s="285"/>
      <c r="B3" s="282" t="s">
        <v>67</v>
      </c>
      <c r="C3" s="283"/>
      <c r="D3" s="284"/>
      <c r="E3" s="282" t="s">
        <v>68</v>
      </c>
      <c r="F3" s="283"/>
      <c r="G3" s="283"/>
      <c r="H3" s="271" t="s">
        <v>55</v>
      </c>
      <c r="I3" s="249" t="s">
        <v>56</v>
      </c>
      <c r="J3" s="262" t="s">
        <v>57</v>
      </c>
    </row>
    <row r="4" spans="1:32" ht="27.75" customHeight="1">
      <c r="A4" s="286"/>
      <c r="B4" s="15" t="s">
        <v>26</v>
      </c>
      <c r="C4" s="17" t="s">
        <v>59</v>
      </c>
      <c r="D4" s="18" t="s">
        <v>10</v>
      </c>
      <c r="E4" s="15" t="s">
        <v>26</v>
      </c>
      <c r="F4" s="17" t="s">
        <v>61</v>
      </c>
      <c r="G4" s="20" t="s">
        <v>10</v>
      </c>
      <c r="H4" s="272"/>
      <c r="I4" s="274"/>
      <c r="J4" s="263"/>
    </row>
    <row r="5" spans="1:32" ht="27.75" customHeight="1">
      <c r="A5" s="12" t="s">
        <v>78</v>
      </c>
      <c r="B5" s="146">
        <v>90519</v>
      </c>
      <c r="C5" s="211">
        <v>116267</v>
      </c>
      <c r="D5" s="184">
        <f t="shared" ref="D5:D19" si="0">IF(ISERROR(B5*100/C5),"",(B5*100/C5))</f>
        <v>77.854421288929785</v>
      </c>
      <c r="E5" s="42">
        <v>32057</v>
      </c>
      <c r="F5" s="209">
        <v>31583</v>
      </c>
      <c r="G5" s="185">
        <f t="shared" ref="G5:G19" si="1">IF(ISERROR(E5*100/F5),"",(E5*100/F5))</f>
        <v>101.50080739638413</v>
      </c>
      <c r="H5" s="150">
        <f>B5+E5</f>
        <v>122576</v>
      </c>
      <c r="I5" s="213">
        <f>C5+F5</f>
        <v>147850</v>
      </c>
      <c r="J5" s="187">
        <f t="shared" ref="J5:J19" si="2">IF(ISERROR(H5*100/I5),"",(H5*100/I5))</f>
        <v>82.905647615826851</v>
      </c>
    </row>
    <row r="6" spans="1:32" ht="27.75" customHeight="1">
      <c r="A6" s="12" t="s">
        <v>62</v>
      </c>
      <c r="B6" s="146">
        <v>105119</v>
      </c>
      <c r="C6" s="211">
        <v>134937</v>
      </c>
      <c r="D6" s="184">
        <f t="shared" si="0"/>
        <v>77.902280323410181</v>
      </c>
      <c r="E6" s="42">
        <v>35850</v>
      </c>
      <c r="F6" s="209">
        <v>34989</v>
      </c>
      <c r="G6" s="185">
        <f t="shared" si="1"/>
        <v>102.46077338592129</v>
      </c>
      <c r="H6" s="150">
        <f t="shared" ref="H6:H19" si="3">B6+E6</f>
        <v>140969</v>
      </c>
      <c r="I6" s="151">
        <f>C6+F6</f>
        <v>169926</v>
      </c>
      <c r="J6" s="186">
        <f t="shared" si="2"/>
        <v>82.959052764144388</v>
      </c>
      <c r="N6" s="1" t="s">
        <v>70</v>
      </c>
    </row>
    <row r="7" spans="1:32" ht="27.75" customHeight="1">
      <c r="A7" s="12" t="s">
        <v>63</v>
      </c>
      <c r="B7" s="146">
        <v>141849</v>
      </c>
      <c r="C7" s="211">
        <v>181147</v>
      </c>
      <c r="D7" s="184">
        <f t="shared" si="0"/>
        <v>78.306016660502237</v>
      </c>
      <c r="E7" s="42">
        <v>43720</v>
      </c>
      <c r="F7" s="209">
        <v>47742</v>
      </c>
      <c r="G7" s="185">
        <f t="shared" si="1"/>
        <v>91.575551924929826</v>
      </c>
      <c r="H7" s="150">
        <f t="shared" si="3"/>
        <v>185569</v>
      </c>
      <c r="I7" s="151">
        <f>C7+F7</f>
        <v>228889</v>
      </c>
      <c r="J7" s="186">
        <f t="shared" si="2"/>
        <v>81.07379559524486</v>
      </c>
    </row>
    <row r="8" spans="1:32" ht="27.75" customHeight="1">
      <c r="A8" s="12" t="s">
        <v>13</v>
      </c>
      <c r="B8" s="146">
        <v>90783</v>
      </c>
      <c r="C8" s="211">
        <v>105637</v>
      </c>
      <c r="D8" s="184">
        <f t="shared" si="0"/>
        <v>85.938638923861902</v>
      </c>
      <c r="E8" s="42">
        <v>30076</v>
      </c>
      <c r="F8" s="209">
        <v>33904</v>
      </c>
      <c r="G8" s="185">
        <f t="shared" si="1"/>
        <v>88.709296838131195</v>
      </c>
      <c r="H8" s="150">
        <f t="shared" si="3"/>
        <v>120859</v>
      </c>
      <c r="I8" s="152">
        <f>C8+F8</f>
        <v>139541</v>
      </c>
      <c r="J8" s="186">
        <f t="shared" si="2"/>
        <v>86.611820181882024</v>
      </c>
    </row>
    <row r="9" spans="1:32" ht="27.75" customHeight="1">
      <c r="A9" s="12" t="s">
        <v>1</v>
      </c>
      <c r="B9" s="146">
        <v>75451</v>
      </c>
      <c r="C9" s="211">
        <v>95590</v>
      </c>
      <c r="D9" s="184">
        <f t="shared" si="0"/>
        <v>78.931896641908153</v>
      </c>
      <c r="E9" s="42">
        <v>24628</v>
      </c>
      <c r="F9" s="209">
        <v>29978</v>
      </c>
      <c r="G9" s="185">
        <f t="shared" si="1"/>
        <v>82.153579291480412</v>
      </c>
      <c r="H9" s="150">
        <f t="shared" si="3"/>
        <v>100079</v>
      </c>
      <c r="I9" s="152">
        <f>C9+F9</f>
        <v>125568</v>
      </c>
      <c r="J9" s="186">
        <f t="shared" si="2"/>
        <v>79.701038481141694</v>
      </c>
    </row>
    <row r="10" spans="1:32" ht="27.75" customHeight="1">
      <c r="A10" s="72" t="s">
        <v>2</v>
      </c>
      <c r="B10" s="153">
        <v>98397</v>
      </c>
      <c r="C10" s="212">
        <v>98515</v>
      </c>
      <c r="D10" s="188">
        <f t="shared" si="0"/>
        <v>99.880221286098561</v>
      </c>
      <c r="E10" s="73">
        <v>31969</v>
      </c>
      <c r="F10" s="210">
        <v>32419</v>
      </c>
      <c r="G10" s="189">
        <f t="shared" si="1"/>
        <v>98.611925105647927</v>
      </c>
      <c r="H10" s="156">
        <f t="shared" si="3"/>
        <v>130366</v>
      </c>
      <c r="I10" s="157">
        <f>C10+F10</f>
        <v>130934</v>
      </c>
      <c r="J10" s="190">
        <f t="shared" si="2"/>
        <v>99.566193654818463</v>
      </c>
    </row>
    <row r="11" spans="1:32" ht="27.75" customHeight="1">
      <c r="A11" s="124" t="s">
        <v>44</v>
      </c>
      <c r="B11" s="191">
        <f>SUBTOTAL(9,B5:B10)</f>
        <v>602118</v>
      </c>
      <c r="C11" s="192">
        <f>SUBTOTAL(9,C5:C10)</f>
        <v>732093</v>
      </c>
      <c r="D11" s="233">
        <f t="shared" si="0"/>
        <v>82.246108076432918</v>
      </c>
      <c r="E11" s="93">
        <f>SUBTOTAL(9,E5:E10)</f>
        <v>198300</v>
      </c>
      <c r="F11" s="193">
        <f>SUBTOTAL(9,F5:F10)</f>
        <v>210615</v>
      </c>
      <c r="G11" s="234">
        <f t="shared" si="1"/>
        <v>94.152838116943244</v>
      </c>
      <c r="H11" s="194">
        <f t="shared" si="3"/>
        <v>800418</v>
      </c>
      <c r="I11" s="195">
        <f>SUBTOTAL(9,I5:I10)</f>
        <v>942708</v>
      </c>
      <c r="J11" s="232">
        <f t="shared" si="2"/>
        <v>84.906248806629407</v>
      </c>
    </row>
    <row r="12" spans="1:32" ht="27.75" customHeight="1">
      <c r="A12" s="12" t="s">
        <v>3</v>
      </c>
      <c r="B12" s="146">
        <v>101434</v>
      </c>
      <c r="C12" s="211">
        <v>96756</v>
      </c>
      <c r="D12" s="184">
        <f t="shared" si="0"/>
        <v>104.83484228368266</v>
      </c>
      <c r="E12" s="42">
        <v>33767</v>
      </c>
      <c r="F12" s="209">
        <v>33544</v>
      </c>
      <c r="G12" s="185">
        <f t="shared" si="1"/>
        <v>100.66479847364656</v>
      </c>
      <c r="H12" s="150">
        <f t="shared" si="3"/>
        <v>135201</v>
      </c>
      <c r="I12" s="229">
        <f t="shared" ref="I12:I17" si="4">C12+F12</f>
        <v>130300</v>
      </c>
      <c r="J12" s="186">
        <f t="shared" si="2"/>
        <v>103.76132003069839</v>
      </c>
      <c r="T12" s="10"/>
      <c r="U12" s="11"/>
    </row>
    <row r="13" spans="1:32" ht="27.75" customHeight="1">
      <c r="A13" s="12" t="s">
        <v>4</v>
      </c>
      <c r="B13" s="146">
        <v>79827</v>
      </c>
      <c r="C13" s="211">
        <v>88072</v>
      </c>
      <c r="D13" s="184">
        <f t="shared" si="0"/>
        <v>90.638341357071482</v>
      </c>
      <c r="E13" s="42">
        <v>31140</v>
      </c>
      <c r="F13" s="209">
        <v>25057</v>
      </c>
      <c r="G13" s="185">
        <f t="shared" si="1"/>
        <v>124.2766492397334</v>
      </c>
      <c r="H13" s="150">
        <f t="shared" si="3"/>
        <v>110967</v>
      </c>
      <c r="I13" s="229">
        <f t="shared" si="4"/>
        <v>113129</v>
      </c>
      <c r="J13" s="230">
        <f t="shared" si="2"/>
        <v>98.088907353552145</v>
      </c>
      <c r="T13" s="10"/>
      <c r="U13" s="11"/>
    </row>
    <row r="14" spans="1:32" ht="27.75" customHeight="1">
      <c r="A14" s="12" t="s">
        <v>5</v>
      </c>
      <c r="B14" s="146">
        <v>113316</v>
      </c>
      <c r="C14" s="211">
        <v>87240</v>
      </c>
      <c r="D14" s="184">
        <f t="shared" si="0"/>
        <v>129.88995873452544</v>
      </c>
      <c r="E14" s="42">
        <v>39805</v>
      </c>
      <c r="F14" s="209">
        <v>25708</v>
      </c>
      <c r="G14" s="185">
        <f t="shared" si="1"/>
        <v>154.83507079508325</v>
      </c>
      <c r="H14" s="150">
        <f t="shared" si="3"/>
        <v>153121</v>
      </c>
      <c r="I14" s="229">
        <f t="shared" si="4"/>
        <v>112948</v>
      </c>
      <c r="J14" s="186">
        <f t="shared" si="2"/>
        <v>135.56769486843504</v>
      </c>
      <c r="Q14" s="168"/>
      <c r="T14" s="10"/>
      <c r="U14" s="11"/>
    </row>
    <row r="15" spans="1:32" ht="27.75" customHeight="1">
      <c r="A15" s="12" t="s">
        <v>6</v>
      </c>
      <c r="B15" s="146">
        <v>109607</v>
      </c>
      <c r="C15" s="211">
        <v>79891</v>
      </c>
      <c r="D15" s="184">
        <f t="shared" si="0"/>
        <v>137.19567911279117</v>
      </c>
      <c r="E15" s="42">
        <v>38010</v>
      </c>
      <c r="F15" s="209">
        <v>22707</v>
      </c>
      <c r="G15" s="185">
        <f t="shared" si="1"/>
        <v>167.39331483683446</v>
      </c>
      <c r="H15" s="150">
        <f t="shared" si="3"/>
        <v>147617</v>
      </c>
      <c r="I15" s="229">
        <f t="shared" si="4"/>
        <v>102598</v>
      </c>
      <c r="J15" s="186">
        <f t="shared" si="2"/>
        <v>143.87902298290416</v>
      </c>
      <c r="T15" s="10"/>
      <c r="U15" s="11"/>
    </row>
    <row r="16" spans="1:32" ht="27.75" customHeight="1">
      <c r="A16" s="12" t="s">
        <v>7</v>
      </c>
      <c r="B16" s="146">
        <v>115155</v>
      </c>
      <c r="C16" s="211">
        <v>102942</v>
      </c>
      <c r="D16" s="184">
        <f t="shared" si="0"/>
        <v>111.86396223115929</v>
      </c>
      <c r="E16" s="42">
        <v>40383</v>
      </c>
      <c r="F16" s="209">
        <v>30237</v>
      </c>
      <c r="G16" s="185">
        <f t="shared" si="1"/>
        <v>133.55491616231768</v>
      </c>
      <c r="H16" s="150">
        <f t="shared" si="3"/>
        <v>155538</v>
      </c>
      <c r="I16" s="229">
        <f t="shared" si="4"/>
        <v>133179</v>
      </c>
      <c r="J16" s="186">
        <f t="shared" si="2"/>
        <v>116.78868290045727</v>
      </c>
      <c r="T16" s="10"/>
      <c r="U16" s="11"/>
    </row>
    <row r="17" spans="1:21" ht="27.75" customHeight="1">
      <c r="A17" s="12" t="s">
        <v>8</v>
      </c>
      <c r="B17" s="146">
        <v>103538</v>
      </c>
      <c r="C17" s="212">
        <v>88842</v>
      </c>
      <c r="D17" s="184">
        <f t="shared" si="0"/>
        <v>116.54172576033858</v>
      </c>
      <c r="E17" s="42">
        <v>31737</v>
      </c>
      <c r="F17" s="210">
        <v>28818</v>
      </c>
      <c r="G17" s="185">
        <f t="shared" si="1"/>
        <v>110.12908598792421</v>
      </c>
      <c r="H17" s="150">
        <f t="shared" si="3"/>
        <v>135275</v>
      </c>
      <c r="I17" s="229">
        <f t="shared" si="4"/>
        <v>117660</v>
      </c>
      <c r="J17" s="186">
        <f t="shared" si="2"/>
        <v>114.97110317865035</v>
      </c>
      <c r="T17" s="10"/>
      <c r="U17" s="11"/>
    </row>
    <row r="18" spans="1:21" ht="27.75" customHeight="1">
      <c r="A18" s="125" t="s">
        <v>45</v>
      </c>
      <c r="B18" s="169">
        <f>SUBTOTAL(9,B12:B17)</f>
        <v>622877</v>
      </c>
      <c r="C18" s="196">
        <f>SUBTOTAL(9,C12:C17)</f>
        <v>543743</v>
      </c>
      <c r="D18" s="197">
        <f t="shared" si="0"/>
        <v>114.55356666660536</v>
      </c>
      <c r="E18" s="103">
        <f>SUBTOTAL(9,E12:E17)</f>
        <v>214842</v>
      </c>
      <c r="F18" s="198">
        <f>SUBTOTAL(9,F12:F17)</f>
        <v>166071</v>
      </c>
      <c r="G18" s="199">
        <f t="shared" si="1"/>
        <v>129.36755965821848</v>
      </c>
      <c r="H18" s="172">
        <f t="shared" si="3"/>
        <v>837719</v>
      </c>
      <c r="I18" s="173">
        <f>SUBTOTAL(9,I12:I17)</f>
        <v>709814</v>
      </c>
      <c r="J18" s="243">
        <f t="shared" si="2"/>
        <v>118.01950933624865</v>
      </c>
      <c r="T18" s="10"/>
      <c r="U18" s="11"/>
    </row>
    <row r="19" spans="1:21" ht="27.75" customHeight="1" thickBot="1">
      <c r="A19" s="13" t="s">
        <v>0</v>
      </c>
      <c r="B19" s="175">
        <f>SUBTOTAL(9,B5:B17)</f>
        <v>1224995</v>
      </c>
      <c r="C19" s="200">
        <f>SUBTOTAL(9,C5:C17)</f>
        <v>1275836</v>
      </c>
      <c r="D19" s="201">
        <f t="shared" si="0"/>
        <v>96.015083443326574</v>
      </c>
      <c r="E19" s="175">
        <f>SUBTOTAL(9,E5:E17)</f>
        <v>413142</v>
      </c>
      <c r="F19" s="200">
        <f>SUBTOTAL(9,F5:F17)</f>
        <v>376686</v>
      </c>
      <c r="G19" s="202">
        <f t="shared" si="1"/>
        <v>109.67808731941193</v>
      </c>
      <c r="H19" s="203">
        <f t="shared" si="3"/>
        <v>1638137</v>
      </c>
      <c r="I19" s="204">
        <f>SUBTOTAL(9,I5:I17)</f>
        <v>1652522</v>
      </c>
      <c r="J19" s="183">
        <f t="shared" si="2"/>
        <v>99.129512345372703</v>
      </c>
      <c r="P19" s="3"/>
      <c r="T19" s="10"/>
      <c r="U19" s="11"/>
    </row>
    <row r="20" spans="1:21" ht="15.75" customHeight="1">
      <c r="H20" s="205"/>
      <c r="I20" s="281" t="s">
        <v>69</v>
      </c>
      <c r="J20" s="281"/>
      <c r="P20" s="3"/>
      <c r="T20" s="10"/>
      <c r="U20" s="11"/>
    </row>
    <row r="21" spans="1:21" ht="22.5" customHeight="1">
      <c r="B21" s="279"/>
      <c r="C21" s="279"/>
      <c r="D21" s="279"/>
      <c r="P21" s="3"/>
      <c r="T21" s="10"/>
      <c r="U21" s="11"/>
    </row>
    <row r="22" spans="1:21" ht="22.5" customHeight="1">
      <c r="P22" s="3"/>
      <c r="T22" s="10"/>
      <c r="U22" s="11"/>
    </row>
    <row r="23" spans="1:21" ht="22.5" customHeight="1">
      <c r="P23" s="3"/>
      <c r="T23" s="10"/>
      <c r="U23" s="11"/>
    </row>
    <row r="24" spans="1:21" ht="22.5" customHeight="1">
      <c r="U24" s="11"/>
    </row>
  </sheetData>
  <mergeCells count="10">
    <mergeCell ref="B21:D21"/>
    <mergeCell ref="I2:J2"/>
    <mergeCell ref="I20:J20"/>
    <mergeCell ref="A1:J1"/>
    <mergeCell ref="J3:J4"/>
    <mergeCell ref="B3:D3"/>
    <mergeCell ref="E3:G3"/>
    <mergeCell ref="I3:I4"/>
    <mergeCell ref="A3:A4"/>
    <mergeCell ref="H3:H4"/>
  </mergeCells>
  <phoneticPr fontId="2"/>
  <conditionalFormatting sqref="D5:D19 G5:G19 J5:J19">
    <cfRule type="cellIs" dxfId="0" priority="1" stopIfTrue="1" operator="lessThan">
      <formula>100</formula>
    </cfRule>
  </conditionalFormatting>
  <hyperlinks>
    <hyperlink ref="A1:J1" location="目次!A1" tooltip="目次に戻ります" display="車種別軽自動車届出台数（全国）" xr:uid="{00000000-0004-0000-0400-000000000000}"/>
  </hyperlinks>
  <printOptions horizontalCentered="1" gridLinesSet="0"/>
  <pageMargins left="0.19685039370078741" right="0.19685039370078741" top="0.94488188976377963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目次</vt:lpstr>
      <vt:lpstr>車種別・千葉</vt:lpstr>
      <vt:lpstr>車種別・千葉 (軽)</vt:lpstr>
      <vt:lpstr>車種別・全国</vt:lpstr>
      <vt:lpstr>車種別・全国 (軽)</vt:lpstr>
      <vt:lpstr>車種別・千葉!Print_Area</vt:lpstr>
      <vt:lpstr>'車種別・千葉 (軽)'!Print_Area</vt:lpstr>
      <vt:lpstr>車種別・全国!Print_Area</vt:lpstr>
      <vt:lpstr>'車種別・全国 (軽)'!Print_Area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新車車種別台数</dc:title>
  <dc:subject>㍻１１年</dc:subject>
  <dc:creator/>
  <cp:lastModifiedBy/>
  <cp:lastPrinted>2013-07-03T01:53:53Z</cp:lastPrinted>
  <dcterms:created xsi:type="dcterms:W3CDTF">2000-03-31T06:31:04Z</dcterms:created>
  <dcterms:modified xsi:type="dcterms:W3CDTF">2023-02-14T05:58:09Z</dcterms:modified>
</cp:coreProperties>
</file>