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13_ncr:1_{784F3117-D65C-4E27-BB8D-FCB7E7223D0A}" xr6:coauthVersionLast="47" xr6:coauthVersionMax="47" xr10:uidLastSave="{00000000-0000-0000-0000-000000000000}"/>
  <bookViews>
    <workbookView showVerticalScroll="0" xWindow="60" yWindow="0" windowWidth="17955" windowHeight="13215" xr2:uid="{00000000-000D-0000-FFFF-FFFF00000000}"/>
  </bookViews>
  <sheets>
    <sheet name="目次" sheetId="4" r:id="rId1"/>
    <sheet name="車種別・千葉" sheetId="1" r:id="rId2"/>
    <sheet name="車種別・千葉 (軽)" sheetId="6" r:id="rId3"/>
    <sheet name="車種別・全国" sheetId="3" r:id="rId4"/>
    <sheet name="車種別・全国 (軽)" sheetId="7" r:id="rId5"/>
  </sheets>
  <definedNames>
    <definedName name="_xlnm.Print_Area" localSheetId="1">車種別・千葉!$A$1:$AD$20</definedName>
    <definedName name="_xlnm.Print_Area" localSheetId="2">'車種別・千葉 (軽)'!$A$1:$N$20</definedName>
    <definedName name="_xlnm.Print_Area" localSheetId="3">車種別・全国!$A$1:$AD$20</definedName>
    <definedName name="_xlnm.Print_Area" localSheetId="4">'車種別・全国 (軽)'!$A$1:$J$20</definedName>
    <definedName name="_xlnm.Print_Area" localSheetId="0">目次!$A$1:$F$15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" i="3" l="1"/>
  <c r="S18" i="3"/>
  <c r="S19" i="3" s="1"/>
  <c r="H17" i="3"/>
  <c r="M17" i="6" l="1"/>
  <c r="M16" i="6"/>
  <c r="M15" i="6"/>
  <c r="M14" i="6"/>
  <c r="M13" i="6"/>
  <c r="M12" i="6"/>
  <c r="M18" i="6" s="1"/>
  <c r="M10" i="6"/>
  <c r="M9" i="6"/>
  <c r="M8" i="6"/>
  <c r="M7" i="6"/>
  <c r="M6" i="6"/>
  <c r="M5" i="6"/>
  <c r="L17" i="6"/>
  <c r="L16" i="6"/>
  <c r="L15" i="6"/>
  <c r="L14" i="6"/>
  <c r="L13" i="6"/>
  <c r="L12" i="6"/>
  <c r="L10" i="6"/>
  <c r="L9" i="6"/>
  <c r="L8" i="6"/>
  <c r="L7" i="6"/>
  <c r="L6" i="6"/>
  <c r="L5" i="6"/>
  <c r="H17" i="7"/>
  <c r="H16" i="7"/>
  <c r="H15" i="7"/>
  <c r="H14" i="7"/>
  <c r="H13" i="7"/>
  <c r="H12" i="7"/>
  <c r="H10" i="7"/>
  <c r="H9" i="7"/>
  <c r="H8" i="7"/>
  <c r="H7" i="7"/>
  <c r="H6" i="7"/>
  <c r="H5" i="7"/>
  <c r="J5" i="7" s="1"/>
  <c r="E18" i="7"/>
  <c r="G18" i="7" s="1"/>
  <c r="E11" i="7"/>
  <c r="G11" i="7" s="1"/>
  <c r="I17" i="7"/>
  <c r="I16" i="7"/>
  <c r="I15" i="7"/>
  <c r="I14" i="7"/>
  <c r="I13" i="7"/>
  <c r="I12" i="7"/>
  <c r="I10" i="7"/>
  <c r="I9" i="7"/>
  <c r="I8" i="7"/>
  <c r="I7" i="7"/>
  <c r="I6" i="7"/>
  <c r="I5" i="7"/>
  <c r="B11" i="7"/>
  <c r="D11" i="7" s="1"/>
  <c r="O18" i="1"/>
  <c r="Q18" i="1" s="1"/>
  <c r="O11" i="1"/>
  <c r="AC6" i="1"/>
  <c r="AC7" i="1"/>
  <c r="AC8" i="1"/>
  <c r="AC9" i="1"/>
  <c r="AC10" i="1"/>
  <c r="AC12" i="1"/>
  <c r="AC13" i="1"/>
  <c r="AC14" i="1"/>
  <c r="AC15" i="1"/>
  <c r="AC16" i="1"/>
  <c r="AC17" i="1"/>
  <c r="AC5" i="1"/>
  <c r="C11" i="6"/>
  <c r="C19" i="6" s="1"/>
  <c r="E19" i="6" s="1"/>
  <c r="U17" i="1"/>
  <c r="J17" i="1"/>
  <c r="C18" i="6"/>
  <c r="E7" i="1"/>
  <c r="E9" i="3"/>
  <c r="N12" i="1"/>
  <c r="Q12" i="1"/>
  <c r="N13" i="1"/>
  <c r="Q13" i="1"/>
  <c r="N14" i="1"/>
  <c r="Q14" i="1"/>
  <c r="N15" i="1"/>
  <c r="Q15" i="1"/>
  <c r="N16" i="1"/>
  <c r="Q16" i="1"/>
  <c r="N17" i="1"/>
  <c r="Q17" i="1"/>
  <c r="D5" i="7"/>
  <c r="G5" i="7"/>
  <c r="D6" i="7"/>
  <c r="G6" i="7"/>
  <c r="D7" i="7"/>
  <c r="G7" i="7"/>
  <c r="D8" i="7"/>
  <c r="G8" i="7"/>
  <c r="D9" i="7"/>
  <c r="G9" i="7"/>
  <c r="D10" i="7"/>
  <c r="G10" i="7"/>
  <c r="D12" i="7"/>
  <c r="G12" i="7"/>
  <c r="D13" i="7"/>
  <c r="G13" i="7"/>
  <c r="D14" i="7"/>
  <c r="G14" i="7"/>
  <c r="D15" i="7"/>
  <c r="G15" i="7"/>
  <c r="D16" i="7"/>
  <c r="G16" i="7"/>
  <c r="D17" i="7"/>
  <c r="G17" i="7"/>
  <c r="B18" i="7"/>
  <c r="D18" i="7" s="1"/>
  <c r="E5" i="6"/>
  <c r="H5" i="6"/>
  <c r="K5" i="6"/>
  <c r="E6" i="6"/>
  <c r="H6" i="6"/>
  <c r="K6" i="6"/>
  <c r="E7" i="6"/>
  <c r="H7" i="6"/>
  <c r="K7" i="6"/>
  <c r="E8" i="6"/>
  <c r="H8" i="6"/>
  <c r="K8" i="6"/>
  <c r="E9" i="6"/>
  <c r="H9" i="6"/>
  <c r="K9" i="6"/>
  <c r="E10" i="6"/>
  <c r="H10" i="6"/>
  <c r="K10" i="6"/>
  <c r="F11" i="6"/>
  <c r="F19" i="6" s="1"/>
  <c r="H19" i="6" s="1"/>
  <c r="I11" i="6"/>
  <c r="I19" i="6" s="1"/>
  <c r="K19" i="6" s="1"/>
  <c r="E12" i="6"/>
  <c r="H12" i="6"/>
  <c r="K12" i="6"/>
  <c r="E13" i="6"/>
  <c r="H13" i="6"/>
  <c r="K13" i="6"/>
  <c r="E14" i="6"/>
  <c r="H14" i="6"/>
  <c r="K14" i="6"/>
  <c r="E15" i="6"/>
  <c r="H15" i="6"/>
  <c r="K15" i="6"/>
  <c r="E16" i="6"/>
  <c r="H16" i="6"/>
  <c r="K16" i="6"/>
  <c r="E17" i="6"/>
  <c r="H17" i="6"/>
  <c r="K17" i="6"/>
  <c r="F18" i="6"/>
  <c r="H18" i="6" s="1"/>
  <c r="I18" i="6"/>
  <c r="K18" i="6" s="1"/>
  <c r="U8" i="1"/>
  <c r="T9" i="3"/>
  <c r="I9" i="3"/>
  <c r="J9" i="3"/>
  <c r="U9" i="3"/>
  <c r="T8" i="1"/>
  <c r="J6" i="1"/>
  <c r="U6" i="1"/>
  <c r="J7" i="1"/>
  <c r="U7" i="1"/>
  <c r="J8" i="1"/>
  <c r="I8" i="1"/>
  <c r="U9" i="1"/>
  <c r="J9" i="1"/>
  <c r="J10" i="1"/>
  <c r="U10" i="1"/>
  <c r="T10" i="1"/>
  <c r="V10" i="1" s="1"/>
  <c r="I10" i="1"/>
  <c r="J5" i="1"/>
  <c r="U5" i="1"/>
  <c r="J12" i="1"/>
  <c r="U12" i="1"/>
  <c r="J13" i="1"/>
  <c r="U13" i="1"/>
  <c r="J14" i="1"/>
  <c r="U14" i="1"/>
  <c r="J15" i="1"/>
  <c r="U15" i="1"/>
  <c r="J16" i="1"/>
  <c r="U16" i="1"/>
  <c r="S11" i="1"/>
  <c r="R11" i="1"/>
  <c r="R19" i="1"/>
  <c r="S18" i="1"/>
  <c r="S19" i="1"/>
  <c r="R18" i="1"/>
  <c r="R11" i="3"/>
  <c r="R19" i="3" s="1"/>
  <c r="T17" i="1"/>
  <c r="T16" i="1"/>
  <c r="T15" i="1"/>
  <c r="T14" i="1"/>
  <c r="T13" i="1"/>
  <c r="T12" i="1"/>
  <c r="I17" i="1"/>
  <c r="AB17" i="1" s="1"/>
  <c r="I16" i="1"/>
  <c r="I15" i="1"/>
  <c r="I14" i="1"/>
  <c r="I13" i="1"/>
  <c r="I12" i="1"/>
  <c r="T17" i="3"/>
  <c r="T16" i="3"/>
  <c r="T15" i="3"/>
  <c r="T14" i="3"/>
  <c r="T13" i="3"/>
  <c r="T12" i="3"/>
  <c r="T10" i="3"/>
  <c r="T8" i="3"/>
  <c r="T7" i="3"/>
  <c r="T6" i="3"/>
  <c r="T5" i="3"/>
  <c r="T9" i="1"/>
  <c r="V9" i="1" s="1"/>
  <c r="T7" i="1"/>
  <c r="T6" i="1"/>
  <c r="T5" i="1"/>
  <c r="I9" i="1"/>
  <c r="I7" i="1"/>
  <c r="AB7" i="1" s="1"/>
  <c r="I6" i="1"/>
  <c r="I5" i="1"/>
  <c r="AB5" i="1" s="1"/>
  <c r="J6" i="3"/>
  <c r="U6" i="3"/>
  <c r="J7" i="3"/>
  <c r="U7" i="3"/>
  <c r="J8" i="3"/>
  <c r="U8" i="3"/>
  <c r="AC8" i="3" s="1"/>
  <c r="J10" i="3"/>
  <c r="U10" i="3"/>
  <c r="J5" i="3"/>
  <c r="U5" i="3"/>
  <c r="J12" i="3"/>
  <c r="U12" i="3"/>
  <c r="J13" i="3"/>
  <c r="U13" i="3"/>
  <c r="J14" i="3"/>
  <c r="U14" i="3"/>
  <c r="J15" i="3"/>
  <c r="U15" i="3"/>
  <c r="J16" i="3"/>
  <c r="U16" i="3"/>
  <c r="AC16" i="3" s="1"/>
  <c r="J17" i="3"/>
  <c r="K17" i="3" s="1"/>
  <c r="U17" i="3"/>
  <c r="I5" i="3"/>
  <c r="I6" i="3"/>
  <c r="I7" i="3"/>
  <c r="I8" i="3"/>
  <c r="I10" i="3"/>
  <c r="I12" i="3"/>
  <c r="K12" i="3" s="1"/>
  <c r="I15" i="3"/>
  <c r="I16" i="3"/>
  <c r="I17" i="3"/>
  <c r="I13" i="3"/>
  <c r="I14" i="3"/>
  <c r="AB14" i="3" s="1"/>
  <c r="W11" i="3"/>
  <c r="Y11" i="3" s="1"/>
  <c r="W18" i="3"/>
  <c r="Y18" i="3" s="1"/>
  <c r="Y17" i="3"/>
  <c r="Y16" i="3"/>
  <c r="Y15" i="3"/>
  <c r="Y14" i="3"/>
  <c r="Y13" i="3"/>
  <c r="Y12" i="3"/>
  <c r="Y10" i="3"/>
  <c r="Y9" i="3"/>
  <c r="Y8" i="3"/>
  <c r="Y7" i="3"/>
  <c r="Y6" i="3"/>
  <c r="Y5" i="3"/>
  <c r="O11" i="3"/>
  <c r="Q11" i="3" s="1"/>
  <c r="O18" i="3"/>
  <c r="Q18" i="3" s="1"/>
  <c r="Q17" i="3"/>
  <c r="Q16" i="3"/>
  <c r="Q15" i="3"/>
  <c r="Q14" i="3"/>
  <c r="Q13" i="3"/>
  <c r="Q12" i="3"/>
  <c r="Q10" i="3"/>
  <c r="Q9" i="3"/>
  <c r="Q8" i="3"/>
  <c r="Q7" i="3"/>
  <c r="Q6" i="3"/>
  <c r="Q5" i="3"/>
  <c r="L11" i="3"/>
  <c r="L18" i="3"/>
  <c r="N18" i="3" s="1"/>
  <c r="N17" i="3"/>
  <c r="N16" i="3"/>
  <c r="N15" i="3"/>
  <c r="N14" i="3"/>
  <c r="N13" i="3"/>
  <c r="N12" i="3"/>
  <c r="N10" i="3"/>
  <c r="N9" i="3"/>
  <c r="N8" i="3"/>
  <c r="N7" i="3"/>
  <c r="N6" i="3"/>
  <c r="N5" i="3"/>
  <c r="F11" i="3"/>
  <c r="H11" i="3" s="1"/>
  <c r="F18" i="3"/>
  <c r="H18" i="3" s="1"/>
  <c r="H16" i="3"/>
  <c r="H15" i="3"/>
  <c r="H14" i="3"/>
  <c r="H13" i="3"/>
  <c r="H12" i="3"/>
  <c r="H10" i="3"/>
  <c r="H9" i="3"/>
  <c r="H8" i="3"/>
  <c r="H7" i="3"/>
  <c r="H6" i="3"/>
  <c r="H5" i="3"/>
  <c r="C11" i="3"/>
  <c r="E11" i="3" s="1"/>
  <c r="C18" i="3"/>
  <c r="E18" i="3" s="1"/>
  <c r="E17" i="3"/>
  <c r="E16" i="3"/>
  <c r="E15" i="3"/>
  <c r="E14" i="3"/>
  <c r="E13" i="3"/>
  <c r="E12" i="3"/>
  <c r="E10" i="3"/>
  <c r="E8" i="3"/>
  <c r="E7" i="3"/>
  <c r="E6" i="3"/>
  <c r="E5" i="3"/>
  <c r="Z18" i="3"/>
  <c r="Z11" i="3"/>
  <c r="W11" i="1"/>
  <c r="Y11" i="1" s="1"/>
  <c r="W18" i="1"/>
  <c r="Y18" i="1" s="1"/>
  <c r="Y17" i="1"/>
  <c r="Y16" i="1"/>
  <c r="Y15" i="1"/>
  <c r="Y14" i="1"/>
  <c r="Y13" i="1"/>
  <c r="Y12" i="1"/>
  <c r="Y10" i="1"/>
  <c r="Y9" i="1"/>
  <c r="Y8" i="1"/>
  <c r="Y7" i="1"/>
  <c r="Y6" i="1"/>
  <c r="Y5" i="1"/>
  <c r="Q10" i="1"/>
  <c r="Q9" i="1"/>
  <c r="Q8" i="1"/>
  <c r="Q7" i="1"/>
  <c r="Q6" i="1"/>
  <c r="Q5" i="1"/>
  <c r="L11" i="1"/>
  <c r="N11" i="1" s="1"/>
  <c r="L18" i="1"/>
  <c r="N18" i="1" s="1"/>
  <c r="N10" i="1"/>
  <c r="N9" i="1"/>
  <c r="N8" i="1"/>
  <c r="N7" i="1"/>
  <c r="N6" i="1"/>
  <c r="N5" i="1"/>
  <c r="F11" i="1"/>
  <c r="F18" i="1"/>
  <c r="H18" i="1" s="1"/>
  <c r="H17" i="1"/>
  <c r="H16" i="1"/>
  <c r="H15" i="1"/>
  <c r="H14" i="1"/>
  <c r="H13" i="1"/>
  <c r="H12" i="1"/>
  <c r="H10" i="1"/>
  <c r="H9" i="1"/>
  <c r="H8" i="1"/>
  <c r="H7" i="1"/>
  <c r="H6" i="1"/>
  <c r="H5" i="1"/>
  <c r="C11" i="1"/>
  <c r="E11" i="1" s="1"/>
  <c r="C18" i="1"/>
  <c r="E17" i="1"/>
  <c r="E16" i="1"/>
  <c r="E15" i="1"/>
  <c r="E14" i="1"/>
  <c r="E13" i="1"/>
  <c r="E12" i="1"/>
  <c r="E10" i="1"/>
  <c r="E9" i="1"/>
  <c r="E8" i="1"/>
  <c r="E6" i="1"/>
  <c r="E5" i="1"/>
  <c r="Z11" i="1"/>
  <c r="Z18" i="1"/>
  <c r="I18" i="7" l="1"/>
  <c r="I11" i="7"/>
  <c r="I19" i="7" s="1"/>
  <c r="J8" i="7"/>
  <c r="AB9" i="3"/>
  <c r="AB17" i="3"/>
  <c r="AB7" i="3"/>
  <c r="U11" i="3"/>
  <c r="U18" i="3"/>
  <c r="U19" i="3" s="1"/>
  <c r="AC12" i="3"/>
  <c r="K7" i="3"/>
  <c r="J11" i="3"/>
  <c r="K10" i="3"/>
  <c r="J18" i="3"/>
  <c r="J19" i="3" s="1"/>
  <c r="K8" i="3"/>
  <c r="M11" i="6"/>
  <c r="M19" i="6"/>
  <c r="V13" i="1"/>
  <c r="V14" i="1"/>
  <c r="V15" i="1"/>
  <c r="U18" i="1"/>
  <c r="U11" i="1"/>
  <c r="U19" i="1"/>
  <c r="V7" i="1"/>
  <c r="K12" i="1"/>
  <c r="J18" i="1"/>
  <c r="K6" i="1"/>
  <c r="J11" i="1"/>
  <c r="J19" i="1" s="1"/>
  <c r="AC11" i="1"/>
  <c r="AC18" i="1"/>
  <c r="V17" i="1"/>
  <c r="AD17" i="1"/>
  <c r="K17" i="1"/>
  <c r="V17" i="3"/>
  <c r="N17" i="6"/>
  <c r="AB15" i="3"/>
  <c r="V13" i="3"/>
  <c r="AB13" i="1"/>
  <c r="AD13" i="1" s="1"/>
  <c r="AC13" i="3"/>
  <c r="J12" i="7"/>
  <c r="J16" i="7"/>
  <c r="AB6" i="3"/>
  <c r="AB13" i="3"/>
  <c r="AB12" i="3"/>
  <c r="V6" i="3"/>
  <c r="P11" i="6"/>
  <c r="P18" i="6"/>
  <c r="AB14" i="1"/>
  <c r="AD14" i="1" s="1"/>
  <c r="AB12" i="1"/>
  <c r="AD12" i="1" s="1"/>
  <c r="AB6" i="1"/>
  <c r="AD6" i="1" s="1"/>
  <c r="V8" i="1"/>
  <c r="K9" i="1"/>
  <c r="K14" i="1"/>
  <c r="K8" i="1"/>
  <c r="E18" i="6"/>
  <c r="V14" i="3"/>
  <c r="H18" i="7"/>
  <c r="L18" i="6"/>
  <c r="K10" i="1"/>
  <c r="H11" i="7"/>
  <c r="L11" i="6"/>
  <c r="L19" i="6"/>
  <c r="J17" i="7"/>
  <c r="C19" i="1"/>
  <c r="E19" i="1" s="1"/>
  <c r="J13" i="7"/>
  <c r="J9" i="7"/>
  <c r="J15" i="7"/>
  <c r="J10" i="7"/>
  <c r="J7" i="7"/>
  <c r="W19" i="3"/>
  <c r="Y19" i="3" s="1"/>
  <c r="V12" i="3"/>
  <c r="V10" i="3"/>
  <c r="V7" i="3"/>
  <c r="K13" i="3"/>
  <c r="K6" i="3"/>
  <c r="K9" i="3"/>
  <c r="AC7" i="3"/>
  <c r="AC14" i="3"/>
  <c r="AD14" i="3" s="1"/>
  <c r="AC5" i="3"/>
  <c r="V15" i="3"/>
  <c r="AC10" i="3"/>
  <c r="V16" i="3"/>
  <c r="AC15" i="3"/>
  <c r="V8" i="3"/>
  <c r="V9" i="3"/>
  <c r="AC6" i="3"/>
  <c r="AC17" i="3"/>
  <c r="AD17" i="3" s="1"/>
  <c r="K14" i="3"/>
  <c r="K5" i="3"/>
  <c r="K15" i="3"/>
  <c r="AC9" i="3"/>
  <c r="N15" i="6"/>
  <c r="N13" i="6"/>
  <c r="N9" i="6"/>
  <c r="N8" i="6"/>
  <c r="N14" i="6"/>
  <c r="N7" i="6"/>
  <c r="N16" i="6"/>
  <c r="N10" i="6"/>
  <c r="N5" i="6"/>
  <c r="N6" i="6"/>
  <c r="T18" i="1"/>
  <c r="AB15" i="1"/>
  <c r="AD15" i="1" s="1"/>
  <c r="AB16" i="1"/>
  <c r="AD16" i="1" s="1"/>
  <c r="V16" i="1"/>
  <c r="AD7" i="1"/>
  <c r="K15" i="1"/>
  <c r="K16" i="1"/>
  <c r="I18" i="1"/>
  <c r="AB8" i="1"/>
  <c r="AD8" i="1" s="1"/>
  <c r="V5" i="1"/>
  <c r="V6" i="1"/>
  <c r="V12" i="1"/>
  <c r="K5" i="1"/>
  <c r="K13" i="1"/>
  <c r="AB16" i="3"/>
  <c r="AD16" i="3" s="1"/>
  <c r="K16" i="3"/>
  <c r="O19" i="1"/>
  <c r="Q19" i="1" s="1"/>
  <c r="I18" i="3"/>
  <c r="Z19" i="3"/>
  <c r="J14" i="7"/>
  <c r="L19" i="3"/>
  <c r="N19" i="3" s="1"/>
  <c r="T18" i="3"/>
  <c r="Z19" i="1"/>
  <c r="F19" i="1"/>
  <c r="H19" i="1" s="1"/>
  <c r="E18" i="1"/>
  <c r="I11" i="3"/>
  <c r="AB10" i="3"/>
  <c r="AB10" i="1"/>
  <c r="AD10" i="1" s="1"/>
  <c r="AB9" i="1"/>
  <c r="AD9" i="1" s="1"/>
  <c r="AB8" i="3"/>
  <c r="AD8" i="3" s="1"/>
  <c r="T11" i="1"/>
  <c r="E11" i="6"/>
  <c r="B19" i="7"/>
  <c r="W19" i="1"/>
  <c r="Y19" i="1" s="1"/>
  <c r="Q11" i="1"/>
  <c r="K7" i="1"/>
  <c r="I11" i="1"/>
  <c r="K11" i="1" s="1"/>
  <c r="K11" i="6"/>
  <c r="L19" i="1"/>
  <c r="N19" i="1" s="1"/>
  <c r="J6" i="7"/>
  <c r="E19" i="7"/>
  <c r="G19" i="7" s="1"/>
  <c r="H11" i="6"/>
  <c r="O19" i="3"/>
  <c r="Q19" i="3" s="1"/>
  <c r="V5" i="3"/>
  <c r="T11" i="3"/>
  <c r="N11" i="3"/>
  <c r="F19" i="3"/>
  <c r="H19" i="3" s="1"/>
  <c r="C19" i="3"/>
  <c r="E19" i="3" s="1"/>
  <c r="AD5" i="1"/>
  <c r="H11" i="1"/>
  <c r="AD7" i="3" l="1"/>
  <c r="AD12" i="3"/>
  <c r="V11" i="3"/>
  <c r="AC18" i="3"/>
  <c r="AC11" i="3"/>
  <c r="AC19" i="3" s="1"/>
  <c r="AD13" i="3"/>
  <c r="AC19" i="1"/>
  <c r="K18" i="1"/>
  <c r="V18" i="1"/>
  <c r="J18" i="7"/>
  <c r="T19" i="1"/>
  <c r="AD6" i="3"/>
  <c r="D19" i="7"/>
  <c r="H19" i="7"/>
  <c r="J19" i="7" s="1"/>
  <c r="J11" i="7"/>
  <c r="AD5" i="3"/>
  <c r="V18" i="3"/>
  <c r="AD15" i="3"/>
  <c r="AD10" i="3"/>
  <c r="AD9" i="3"/>
  <c r="K11" i="3"/>
  <c r="K18" i="3"/>
  <c r="N18" i="6"/>
  <c r="I19" i="3"/>
  <c r="AB18" i="3"/>
  <c r="AB18" i="1"/>
  <c r="AD18" i="1" s="1"/>
  <c r="N12" i="6"/>
  <c r="V11" i="1"/>
  <c r="AB11" i="1"/>
  <c r="AD11" i="1" s="1"/>
  <c r="AB11" i="3"/>
  <c r="I19" i="1"/>
  <c r="K19" i="1" s="1"/>
  <c r="N11" i="6"/>
  <c r="N19" i="6"/>
  <c r="T19" i="3"/>
  <c r="V19" i="3" s="1"/>
  <c r="K19" i="3" l="1"/>
  <c r="V19" i="1"/>
  <c r="AD11" i="3"/>
  <c r="AD18" i="3"/>
  <c r="AB19" i="1"/>
  <c r="AD19" i="1" s="1"/>
  <c r="AB19" i="3"/>
  <c r="AD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表題をクリック
目次に戻ります</t>
        </r>
      </text>
    </comment>
  </commentList>
</comments>
</file>

<file path=xl/sharedStrings.xml><?xml version="1.0" encoding="utf-8"?>
<sst xmlns="http://schemas.openxmlformats.org/spreadsheetml/2006/main" count="191" uniqueCount="83">
  <si>
    <t>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</si>
  <si>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</si>
  <si>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</si>
  <si>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</si>
  <si>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</si>
  <si>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</si>
  <si>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</si>
  <si>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</si>
  <si>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</si>
  <si>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車種別新車登録台数（千葉県）</t>
    <rPh sb="0" eb="3">
      <t>シャシュベツ</t>
    </rPh>
    <rPh sb="3" eb="5">
      <t>シンシャ</t>
    </rPh>
    <rPh sb="5" eb="7">
      <t>トウロク</t>
    </rPh>
    <rPh sb="7" eb="9">
      <t>ダイスウ</t>
    </rPh>
    <rPh sb="10" eb="13">
      <t>チバケン</t>
    </rPh>
    <phoneticPr fontId="2"/>
  </si>
  <si>
    <t>対比</t>
    <rPh sb="0" eb="2">
      <t>タイヒ</t>
    </rPh>
    <phoneticPr fontId="2"/>
  </si>
  <si>
    <t>2月</t>
    <phoneticPr fontId="2"/>
  </si>
  <si>
    <t>3月</t>
    <phoneticPr fontId="2"/>
  </si>
  <si>
    <t>4月</t>
  </si>
  <si>
    <t>本年計
(Ａ)</t>
    <rPh sb="0" eb="2">
      <t>ホンネン</t>
    </rPh>
    <phoneticPr fontId="2"/>
  </si>
  <si>
    <t>前年計
(Ｂ)</t>
    <rPh sb="2" eb="3">
      <t>ケイ</t>
    </rPh>
    <phoneticPr fontId="2"/>
  </si>
  <si>
    <t>2月</t>
    <phoneticPr fontId="2"/>
  </si>
  <si>
    <t>3月</t>
    <phoneticPr fontId="2"/>
  </si>
  <si>
    <t>車種別新車登録台数（全国）</t>
    <rPh sb="0" eb="3">
      <t>シャシュベツ</t>
    </rPh>
    <rPh sb="3" eb="5">
      <t>シンシャ</t>
    </rPh>
    <rPh sb="5" eb="7">
      <t>トウロク</t>
    </rPh>
    <rPh sb="7" eb="9">
      <t>ダイスウ</t>
    </rPh>
    <rPh sb="10" eb="12">
      <t>ゼンコク</t>
    </rPh>
    <phoneticPr fontId="2"/>
  </si>
  <si>
    <t>本年</t>
    <phoneticPr fontId="2"/>
  </si>
  <si>
    <t>前年</t>
    <phoneticPr fontId="2"/>
  </si>
  <si>
    <t>前年</t>
    <phoneticPr fontId="2"/>
  </si>
  <si>
    <t>本年</t>
    <phoneticPr fontId="2"/>
  </si>
  <si>
    <t>前年</t>
    <phoneticPr fontId="2"/>
  </si>
  <si>
    <t>本年</t>
    <phoneticPr fontId="2"/>
  </si>
  <si>
    <t>前年</t>
    <phoneticPr fontId="2"/>
  </si>
  <si>
    <t>本年</t>
  </si>
  <si>
    <t>特種特殊
(0・8・9)</t>
    <rPh sb="0" eb="1">
      <t>トク</t>
    </rPh>
    <rPh sb="1" eb="2">
      <t>タネ</t>
    </rPh>
    <rPh sb="2" eb="4">
      <t>トクシュ</t>
    </rPh>
    <phoneticPr fontId="2"/>
  </si>
  <si>
    <t>乗 用 計</t>
    <rPh sb="0" eb="1">
      <t>ジョウ</t>
    </rPh>
    <rPh sb="2" eb="3">
      <t>ヨウ</t>
    </rPh>
    <rPh sb="4" eb="5">
      <t>ケイ</t>
    </rPh>
    <phoneticPr fontId="2"/>
  </si>
  <si>
    <t>貨 物 計</t>
    <rPh sb="0" eb="1">
      <t>カ</t>
    </rPh>
    <rPh sb="2" eb="3">
      <t>ブツ</t>
    </rPh>
    <rPh sb="4" eb="5">
      <t>ケイ</t>
    </rPh>
    <phoneticPr fontId="2"/>
  </si>
  <si>
    <t>対 比
A/B%</t>
    <rPh sb="0" eb="1">
      <t>タイ</t>
    </rPh>
    <rPh sb="2" eb="3">
      <t>ヒ</t>
    </rPh>
    <phoneticPr fontId="2"/>
  </si>
  <si>
    <t>バ　ス　(2)</t>
    <phoneticPr fontId="2"/>
  </si>
  <si>
    <t>乗　用　計</t>
    <rPh sb="0" eb="1">
      <t>ジョウ</t>
    </rPh>
    <rPh sb="2" eb="3">
      <t>ヨウ</t>
    </rPh>
    <rPh sb="4" eb="5">
      <t>ケイ</t>
    </rPh>
    <phoneticPr fontId="2"/>
  </si>
  <si>
    <t>貨　物　計</t>
    <rPh sb="0" eb="1">
      <t>カ</t>
    </rPh>
    <rPh sb="2" eb="3">
      <t>ブツ</t>
    </rPh>
    <rPh sb="4" eb="5">
      <t>ケイ</t>
    </rPh>
    <phoneticPr fontId="2"/>
  </si>
  <si>
    <t>バ ス　(2)</t>
    <phoneticPr fontId="2"/>
  </si>
  <si>
    <t>小型貨物 (4)</t>
    <phoneticPr fontId="2"/>
  </si>
  <si>
    <t>普通貨物 (1)</t>
    <phoneticPr fontId="2"/>
  </si>
  <si>
    <t>普通乗用 (3)</t>
    <phoneticPr fontId="2"/>
  </si>
  <si>
    <t>小型乗用 (5・7)</t>
    <phoneticPr fontId="2"/>
  </si>
  <si>
    <t>小型貨物 (4)</t>
    <phoneticPr fontId="2"/>
  </si>
  <si>
    <t>三輪
(6)</t>
    <phoneticPr fontId="2"/>
  </si>
  <si>
    <t>※登録ナンバー別</t>
    <rPh sb="1" eb="3">
      <t>トウロク</t>
    </rPh>
    <rPh sb="7" eb="8">
      <t>ベツ</t>
    </rPh>
    <phoneticPr fontId="2"/>
  </si>
  <si>
    <t>前年</t>
    <rPh sb="0" eb="2">
      <t>ゼンネン</t>
    </rPh>
    <phoneticPr fontId="2"/>
  </si>
  <si>
    <t>対比
A/B%</t>
    <rPh sb="0" eb="1">
      <t>タイ</t>
    </rPh>
    <rPh sb="1" eb="2">
      <t>ヒ</t>
    </rPh>
    <phoneticPr fontId="2"/>
  </si>
  <si>
    <t>上半期
（1～6）</t>
    <rPh sb="0" eb="3">
      <t>カミハンキ</t>
    </rPh>
    <phoneticPr fontId="2"/>
  </si>
  <si>
    <t>下半期
（7～12）</t>
    <rPh sb="0" eb="3">
      <t>シモハンキ</t>
    </rPh>
    <phoneticPr fontId="2"/>
  </si>
  <si>
    <t>※自販連発表</t>
    <rPh sb="1" eb="2">
      <t>ジ</t>
    </rPh>
    <rPh sb="2" eb="3">
      <t>ハン</t>
    </rPh>
    <rPh sb="3" eb="4">
      <t>レン</t>
    </rPh>
    <rPh sb="4" eb="6">
      <t>ハッピョウ</t>
    </rPh>
    <phoneticPr fontId="2"/>
  </si>
  <si>
    <t>～車種別新車登録・軽自動車届出台数速報～</t>
    <rPh sb="1" eb="4">
      <t>シャシュベツ</t>
    </rPh>
    <rPh sb="4" eb="6">
      <t>シンシャ</t>
    </rPh>
    <rPh sb="6" eb="8">
      <t>トウロク</t>
    </rPh>
    <rPh sb="9" eb="10">
      <t>ケイ</t>
    </rPh>
    <rPh sb="10" eb="13">
      <t>ジドウシャ</t>
    </rPh>
    <rPh sb="13" eb="15">
      <t>トドケデ</t>
    </rPh>
    <rPh sb="15" eb="17">
      <t>ダイスウ</t>
    </rPh>
    <rPh sb="17" eb="19">
      <t>ソクホウ</t>
    </rPh>
    <phoneticPr fontId="2"/>
  </si>
  <si>
    <t>（下記項目をクリックして下さい）</t>
    <rPh sb="1" eb="3">
      <t>カキ</t>
    </rPh>
    <rPh sb="3" eb="5">
      <t>コウモク</t>
    </rPh>
    <rPh sb="12" eb="13">
      <t>クダ</t>
    </rPh>
    <phoneticPr fontId="2"/>
  </si>
  <si>
    <t>乗　用　(50)</t>
    <rPh sb="0" eb="1">
      <t>ジョウ</t>
    </rPh>
    <rPh sb="2" eb="3">
      <t>ヨウ</t>
    </rPh>
    <phoneticPr fontId="2"/>
  </si>
  <si>
    <t>貨　物　(40)</t>
    <rPh sb="0" eb="1">
      <t>カ</t>
    </rPh>
    <rPh sb="2" eb="3">
      <t>ブツ</t>
    </rPh>
    <phoneticPr fontId="2"/>
  </si>
  <si>
    <t>特　殊　（80）</t>
    <rPh sb="0" eb="1">
      <t>トク</t>
    </rPh>
    <rPh sb="2" eb="3">
      <t>コト</t>
    </rPh>
    <phoneticPr fontId="2"/>
  </si>
  <si>
    <t>本年計
（A)</t>
    <rPh sb="0" eb="2">
      <t>ホンネン</t>
    </rPh>
    <rPh sb="2" eb="3">
      <t>ケイ</t>
    </rPh>
    <phoneticPr fontId="2"/>
  </si>
  <si>
    <t>前年計
（B)</t>
    <rPh sb="0" eb="2">
      <t>ゼンネン</t>
    </rPh>
    <rPh sb="2" eb="3">
      <t>ケイ</t>
    </rPh>
    <phoneticPr fontId="2"/>
  </si>
  <si>
    <t>対　比
A/B%</t>
    <rPh sb="0" eb="1">
      <t>タイ</t>
    </rPh>
    <rPh sb="2" eb="3">
      <t>ヒ</t>
    </rPh>
    <phoneticPr fontId="2"/>
  </si>
  <si>
    <t>本年</t>
    <phoneticPr fontId="2"/>
  </si>
  <si>
    <t>前年</t>
    <phoneticPr fontId="2"/>
  </si>
  <si>
    <t>本年</t>
    <phoneticPr fontId="2"/>
  </si>
  <si>
    <t>前年</t>
    <phoneticPr fontId="2"/>
  </si>
  <si>
    <t>2月</t>
    <phoneticPr fontId="2"/>
  </si>
  <si>
    <t>3月</t>
    <phoneticPr fontId="2"/>
  </si>
  <si>
    <t>※千葉県軽自動車協会発表</t>
    <rPh sb="1" eb="4">
      <t>チバケン</t>
    </rPh>
    <rPh sb="4" eb="8">
      <t>ケイジドウシャ</t>
    </rPh>
    <rPh sb="8" eb="10">
      <t>キョウカイ</t>
    </rPh>
    <rPh sb="10" eb="12">
      <t>ハッピョウ</t>
    </rPh>
    <phoneticPr fontId="2"/>
  </si>
  <si>
    <t>軽自動車届出台数（千葉県）</t>
    <phoneticPr fontId="2"/>
  </si>
  <si>
    <t>車種別軽自動車届出台数（全国）</t>
    <rPh sb="0" eb="3">
      <t>シャシュベツ</t>
    </rPh>
    <rPh sb="3" eb="7">
      <t>ケイジドウシャ</t>
    </rPh>
    <rPh sb="7" eb="9">
      <t>トドケデ</t>
    </rPh>
    <rPh sb="9" eb="11">
      <t>ダイスウ</t>
    </rPh>
    <rPh sb="12" eb="14">
      <t>ゼンコク</t>
    </rPh>
    <phoneticPr fontId="2"/>
  </si>
  <si>
    <t>乗　用　（50）</t>
    <rPh sb="0" eb="1">
      <t>ジョウ</t>
    </rPh>
    <rPh sb="2" eb="3">
      <t>ヨウ</t>
    </rPh>
    <phoneticPr fontId="2"/>
  </si>
  <si>
    <t>貨　物　（40）</t>
    <rPh sb="0" eb="1">
      <t>カ</t>
    </rPh>
    <rPh sb="2" eb="3">
      <t>ブツ</t>
    </rPh>
    <phoneticPr fontId="2"/>
  </si>
  <si>
    <t>※全軽協発表</t>
    <rPh sb="1" eb="2">
      <t>ゼン</t>
    </rPh>
    <rPh sb="2" eb="3">
      <t>ケイ</t>
    </rPh>
    <rPh sb="3" eb="4">
      <t>キョウ</t>
    </rPh>
    <rPh sb="4" eb="6">
      <t>ハッピョウ</t>
    </rPh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</si>
  <si>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</si>
  <si>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</si>
  <si>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</si>
  <si>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</si>
  <si>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</si>
  <si>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</si>
  <si>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</si>
  <si>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1月</t>
    <phoneticPr fontId="2"/>
  </si>
  <si>
    <t>１月</t>
    <phoneticPr fontId="2"/>
  </si>
  <si>
    <t>普通貨物(1)</t>
    <phoneticPr fontId="2"/>
  </si>
  <si>
    <t>暦年  Calendar year</t>
    <phoneticPr fontId="15"/>
  </si>
  <si>
    <t>暦年 Calendar year</t>
    <phoneticPr fontId="15"/>
  </si>
  <si>
    <t>2025年</t>
    <phoneticPr fontId="2"/>
  </si>
  <si>
    <t>20255年</t>
    <rPh sb="5" eb="6">
      <t>ネン</t>
    </rPh>
    <phoneticPr fontId="2"/>
  </si>
  <si>
    <t>2025年</t>
    <rPh sb="4" eb="5">
      <t>ネン</t>
    </rPh>
    <phoneticPr fontId="2"/>
  </si>
  <si>
    <t>【 ２０２５年（令和７年１月）】</t>
    <rPh sb="6" eb="7">
      <t>ネン</t>
    </rPh>
    <rPh sb="8" eb="10">
      <t>レイワ</t>
    </rPh>
    <rPh sb="11" eb="12">
      <t>ネン</t>
    </rPh>
    <rPh sb="13" eb="14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</si>
</sst>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\(0.0\)"/>
    <numFmt numFmtId="178" formatCode="#,###"/>
  </numFmts>
  <fonts count="39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2"/>
      <color indexed="9"/>
      <name val="ＭＳ Ｐゴシック"/>
      <family val="3"/>
      <charset val="128"/>
    </font>
    <font>
      <sz val="28"/>
      <color indexed="9"/>
      <name val="ＭＳ Ｐゴシック"/>
      <family val="3"/>
      <charset val="128"/>
    </font>
    <font>
      <sz val="20"/>
      <color indexed="43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2"/>
      <name val="Meiryo UI"/>
      <family val="3"/>
      <charset val="128"/>
    </font>
    <font>
      <sz val="9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indexed="10"/>
      <name val="Meiryo UI"/>
      <family val="3"/>
      <charset val="128"/>
    </font>
    <font>
      <b/>
      <sz val="9"/>
      <color indexed="56"/>
      <name val="Meiryo UI"/>
      <family val="3"/>
      <charset val="128"/>
    </font>
    <font>
      <sz val="9"/>
      <color indexed="56"/>
      <name val="Meiryo UI"/>
      <family val="3"/>
      <charset val="128"/>
    </font>
    <font>
      <sz val="9"/>
      <color rgb="FF0000FF"/>
      <name val="Meiryo UI"/>
      <family val="3"/>
      <charset val="128"/>
    </font>
    <font>
      <b/>
      <sz val="9"/>
      <color indexed="12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9"/>
      <color indexed="9"/>
      <name val="Meiryo UI"/>
      <family val="3"/>
      <charset val="128"/>
    </font>
    <font>
      <sz val="9"/>
      <color indexed="47"/>
      <name val="Meiryo UI"/>
      <family val="3"/>
      <charset val="128"/>
    </font>
    <font>
      <b/>
      <u/>
      <sz val="9"/>
      <color indexed="12"/>
      <name val="Meiryo UI"/>
      <family val="3"/>
      <charset val="128"/>
    </font>
    <font>
      <sz val="14"/>
      <color indexed="12"/>
      <name val="Meiryo UI"/>
      <family val="3"/>
      <charset val="128"/>
    </font>
    <font>
      <sz val="6"/>
      <color indexed="10"/>
      <name val="Meiryo UI"/>
      <family val="3"/>
      <charset val="128"/>
    </font>
    <font>
      <sz val="9"/>
      <color indexed="57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1"/>
      <color indexed="10"/>
      <name val="Meiryo UI"/>
      <family val="3"/>
      <charset val="128"/>
    </font>
    <font>
      <sz val="10"/>
      <name val="Meiryo UI"/>
      <family val="3"/>
      <charset val="128"/>
    </font>
    <font>
      <sz val="9"/>
      <color rgb="FF0070C0"/>
      <name val="Meiryo UI"/>
      <family val="3"/>
      <charset val="128"/>
    </font>
    <font>
      <sz val="6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304">
    <xf numFmtId="0" fontId="0" fillId="0" borderId="0" xfId="0"/>
    <xf numFmtId="0" fontId="3" fillId="0" borderId="0" xfId="0" applyFont="1"/>
    <xf numFmtId="0" fontId="3" fillId="3" borderId="0" xfId="0" applyFont="1" applyFill="1"/>
    <xf numFmtId="0" fontId="6" fillId="3" borderId="0" xfId="0" applyFont="1" applyFill="1"/>
    <xf numFmtId="0" fontId="8" fillId="3" borderId="0" xfId="0" applyFont="1" applyFill="1" applyAlignment="1">
      <alignment horizontal="center"/>
    </xf>
    <xf numFmtId="0" fontId="9" fillId="3" borderId="0" xfId="0" applyFont="1" applyFill="1" applyAlignment="1" applyProtection="1">
      <alignment horizontal="left" indent="4"/>
      <protection locked="0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6" fillId="2" borderId="0" xfId="0" applyFont="1" applyFill="1"/>
    <xf numFmtId="0" fontId="3" fillId="2" borderId="0" xfId="0" applyFont="1" applyFill="1"/>
    <xf numFmtId="0" fontId="12" fillId="2" borderId="0" xfId="0" applyFont="1" applyFill="1"/>
    <xf numFmtId="0" fontId="11" fillId="2" borderId="0" xfId="0" applyFont="1" applyFill="1" applyAlignment="1" applyProtection="1">
      <alignment horizontal="right" vertical="center"/>
      <protection locked="0"/>
    </xf>
    <xf numFmtId="0" fontId="12" fillId="2" borderId="0" xfId="0" applyFont="1" applyFill="1" applyAlignment="1">
      <alignment vertical="center"/>
    </xf>
    <xf numFmtId="0" fontId="13" fillId="2" borderId="0" xfId="1" applyFont="1" applyFill="1" applyAlignment="1" applyProtection="1">
      <alignment vertical="center"/>
    </xf>
    <xf numFmtId="0" fontId="14" fillId="2" borderId="0" xfId="0" applyFont="1" applyFill="1"/>
    <xf numFmtId="0" fontId="17" fillId="0" borderId="0" xfId="0" applyFont="1" applyAlignment="1">
      <alignment horizontal="centerContinuous"/>
    </xf>
    <xf numFmtId="0" fontId="17" fillId="0" borderId="0" xfId="0" applyFont="1"/>
    <xf numFmtId="0" fontId="17" fillId="0" borderId="0" xfId="0" applyFont="1" applyAlignment="1" applyProtection="1">
      <alignment vertical="center"/>
      <protection locked="0"/>
    </xf>
    <xf numFmtId="0" fontId="17" fillId="2" borderId="3" xfId="0" applyFont="1" applyFill="1" applyBorder="1" applyAlignment="1">
      <alignment horizontal="centerContinuous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Continuous" vertical="center"/>
    </xf>
    <xf numFmtId="0" fontId="19" fillId="2" borderId="11" xfId="0" applyFont="1" applyFill="1" applyBorder="1" applyAlignment="1">
      <alignment horizontal="centerContinuous" vertical="center"/>
    </xf>
    <xf numFmtId="0" fontId="19" fillId="2" borderId="12" xfId="0" applyFont="1" applyFill="1" applyBorder="1" applyAlignment="1">
      <alignment horizontal="centerContinuous" vertical="center"/>
    </xf>
    <xf numFmtId="0" fontId="17" fillId="2" borderId="9" xfId="0" applyFont="1" applyFill="1" applyBorder="1" applyAlignment="1">
      <alignment horizontal="centerContinuous" vertical="center"/>
    </xf>
    <xf numFmtId="0" fontId="17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8" xfId="0" applyFont="1" applyFill="1" applyBorder="1" applyAlignment="1">
      <alignment horizontal="centerContinuous" vertical="center"/>
    </xf>
    <xf numFmtId="0" fontId="19" fillId="2" borderId="13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Continuous" vertical="center"/>
    </xf>
    <xf numFmtId="0" fontId="17" fillId="2" borderId="40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38" fontId="17" fillId="0" borderId="15" xfId="2" applyFont="1" applyFill="1" applyBorder="1" applyAlignment="1" applyProtection="1">
      <alignment vertical="center"/>
      <protection locked="0"/>
    </xf>
    <xf numFmtId="177" fontId="17" fillId="0" borderId="16" xfId="2" applyNumberFormat="1" applyFont="1" applyFill="1" applyBorder="1" applyAlignment="1" applyProtection="1">
      <alignment vertical="center" shrinkToFit="1"/>
      <protection hidden="1"/>
    </xf>
    <xf numFmtId="177" fontId="17" fillId="0" borderId="0" xfId="2" applyNumberFormat="1" applyFont="1" applyFill="1" applyBorder="1" applyAlignment="1" applyProtection="1">
      <alignment vertical="center" shrinkToFit="1"/>
      <protection hidden="1"/>
    </xf>
    <xf numFmtId="177" fontId="17" fillId="0" borderId="23" xfId="2" applyNumberFormat="1" applyFont="1" applyFill="1" applyBorder="1" applyAlignment="1" applyProtection="1">
      <alignment vertical="center" shrinkToFit="1"/>
      <protection hidden="1"/>
    </xf>
    <xf numFmtId="0" fontId="17" fillId="0" borderId="25" xfId="0" applyFont="1" applyBorder="1" applyAlignment="1">
      <alignment horizontal="right" vertical="center"/>
    </xf>
    <xf numFmtId="38" fontId="17" fillId="0" borderId="26" xfId="2" applyFont="1" applyFill="1" applyBorder="1" applyAlignment="1" applyProtection="1">
      <alignment vertical="center"/>
      <protection locked="0"/>
    </xf>
    <xf numFmtId="177" fontId="17" fillId="0" borderId="27" xfId="2" applyNumberFormat="1" applyFont="1" applyFill="1" applyBorder="1" applyAlignment="1" applyProtection="1">
      <alignment vertical="center" shrinkToFit="1"/>
      <protection hidden="1"/>
    </xf>
    <xf numFmtId="177" fontId="17" fillId="0" borderId="28" xfId="2" applyNumberFormat="1" applyFont="1" applyFill="1" applyBorder="1" applyAlignment="1" applyProtection="1">
      <alignment vertical="center" shrinkToFit="1"/>
      <protection hidden="1"/>
    </xf>
    <xf numFmtId="177" fontId="17" fillId="0" borderId="31" xfId="2" applyNumberFormat="1" applyFont="1" applyFill="1" applyBorder="1" applyAlignment="1" applyProtection="1">
      <alignment vertical="center" shrinkToFit="1"/>
      <protection hidden="1"/>
    </xf>
    <xf numFmtId="0" fontId="18" fillId="2" borderId="1" xfId="0" applyFont="1" applyFill="1" applyBorder="1" applyAlignment="1">
      <alignment horizontal="center" vertical="center" wrapText="1"/>
    </xf>
    <xf numFmtId="177" fontId="17" fillId="2" borderId="16" xfId="2" applyNumberFormat="1" applyFont="1" applyFill="1" applyBorder="1" applyAlignment="1" applyProtection="1">
      <alignment vertical="center" shrinkToFit="1"/>
      <protection hidden="1"/>
    </xf>
    <xf numFmtId="177" fontId="18" fillId="2" borderId="0" xfId="2" applyNumberFormat="1" applyFont="1" applyFill="1" applyBorder="1" applyAlignment="1" applyProtection="1">
      <alignment vertical="center" shrinkToFit="1"/>
      <protection hidden="1"/>
    </xf>
    <xf numFmtId="177" fontId="17" fillId="2" borderId="23" xfId="2" applyNumberFormat="1" applyFont="1" applyFill="1" applyBorder="1" applyAlignment="1" applyProtection="1">
      <alignment vertical="center" shrinkToFit="1"/>
      <protection hidden="1"/>
    </xf>
    <xf numFmtId="177" fontId="18" fillId="2" borderId="16" xfId="2" applyNumberFormat="1" applyFont="1" applyFill="1" applyBorder="1" applyAlignment="1" applyProtection="1">
      <alignment vertical="center" shrinkToFit="1"/>
      <protection hidden="1"/>
    </xf>
    <xf numFmtId="177" fontId="18" fillId="2" borderId="23" xfId="2" applyNumberFormat="1" applyFont="1" applyFill="1" applyBorder="1" applyAlignment="1" applyProtection="1">
      <alignment vertical="center" shrinkToFit="1"/>
      <protection hidden="1"/>
    </xf>
    <xf numFmtId="38" fontId="17" fillId="0" borderId="0" xfId="0" applyNumberFormat="1" applyFont="1"/>
    <xf numFmtId="0" fontId="18" fillId="2" borderId="44" xfId="0" applyFont="1" applyFill="1" applyBorder="1" applyAlignment="1">
      <alignment horizontal="center" vertical="center" wrapText="1"/>
    </xf>
    <xf numFmtId="177" fontId="18" fillId="2" borderId="35" xfId="2" applyNumberFormat="1" applyFont="1" applyFill="1" applyBorder="1" applyAlignment="1" applyProtection="1">
      <alignment vertical="center" shrinkToFit="1"/>
      <protection hidden="1"/>
    </xf>
    <xf numFmtId="177" fontId="18" fillId="2" borderId="36" xfId="2" applyNumberFormat="1" applyFont="1" applyFill="1" applyBorder="1" applyAlignment="1" applyProtection="1">
      <alignment vertical="center" shrinkToFit="1"/>
      <protection hidden="1"/>
    </xf>
    <xf numFmtId="0" fontId="17" fillId="0" borderId="2" xfId="0" applyFont="1" applyBorder="1" applyAlignment="1">
      <alignment horizontal="center" vertical="center"/>
    </xf>
    <xf numFmtId="177" fontId="17" fillId="0" borderId="5" xfId="2" applyNumberFormat="1" applyFont="1" applyFill="1" applyBorder="1" applyAlignment="1" applyProtection="1">
      <alignment vertical="center" shrinkToFit="1"/>
      <protection hidden="1"/>
    </xf>
    <xf numFmtId="177" fontId="17" fillId="0" borderId="8" xfId="2" applyNumberFormat="1" applyFont="1" applyFill="1" applyBorder="1" applyAlignment="1" applyProtection="1">
      <alignment vertical="center" shrinkToFit="1"/>
      <protection hidden="1"/>
    </xf>
    <xf numFmtId="38" fontId="19" fillId="0" borderId="20" xfId="2" applyFont="1" applyFill="1" applyBorder="1" applyAlignment="1" applyProtection="1">
      <alignment vertical="center" shrinkToFit="1"/>
      <protection hidden="1"/>
    </xf>
    <xf numFmtId="38" fontId="24" fillId="0" borderId="21" xfId="2" applyFont="1" applyFill="1" applyBorder="1" applyAlignment="1" applyProtection="1">
      <alignment vertical="center" shrinkToFit="1"/>
      <protection hidden="1"/>
    </xf>
    <xf numFmtId="177" fontId="17" fillId="0" borderId="24" xfId="2" applyNumberFormat="1" applyFont="1" applyFill="1" applyBorder="1" applyAlignment="1" applyProtection="1">
      <alignment vertical="center" shrinkToFit="1"/>
      <protection hidden="1"/>
    </xf>
    <xf numFmtId="0" fontId="17" fillId="0" borderId="0" xfId="0" applyFont="1" applyAlignment="1">
      <alignment horizontal="center" vertical="center"/>
    </xf>
    <xf numFmtId="38" fontId="17" fillId="0" borderId="0" xfId="2" applyFont="1" applyFill="1" applyBorder="1" applyAlignment="1" applyProtection="1">
      <alignment vertical="center"/>
      <protection hidden="1"/>
    </xf>
    <xf numFmtId="38" fontId="16" fillId="0" borderId="0" xfId="2" applyFont="1" applyFill="1" applyBorder="1" applyAlignment="1" applyProtection="1">
      <alignment vertical="center"/>
      <protection hidden="1"/>
    </xf>
    <xf numFmtId="177" fontId="26" fillId="0" borderId="0" xfId="2" applyNumberFormat="1" applyFont="1" applyFill="1" applyBorder="1" applyAlignment="1" applyProtection="1">
      <alignment vertical="center" shrinkToFit="1"/>
      <protection hidden="1"/>
    </xf>
    <xf numFmtId="38" fontId="18" fillId="0" borderId="0" xfId="2" applyFont="1" applyFill="1" applyBorder="1" applyAlignment="1" applyProtection="1">
      <alignment vertical="center"/>
      <protection hidden="1"/>
    </xf>
    <xf numFmtId="177" fontId="26" fillId="0" borderId="0" xfId="2" applyNumberFormat="1" applyFont="1" applyFill="1" applyBorder="1" applyAlignment="1" applyProtection="1">
      <alignment vertical="center"/>
      <protection hidden="1"/>
    </xf>
    <xf numFmtId="38" fontId="27" fillId="0" borderId="0" xfId="2" applyFont="1" applyFill="1" applyBorder="1" applyAlignment="1" applyProtection="1">
      <alignment vertical="center"/>
      <protection hidden="1"/>
    </xf>
    <xf numFmtId="0" fontId="28" fillId="0" borderId="0" xfId="1" applyFont="1" applyFill="1" applyBorder="1" applyAlignment="1" applyProtection="1">
      <alignment horizontal="center" vertical="center"/>
    </xf>
    <xf numFmtId="38" fontId="17" fillId="0" borderId="0" xfId="2" applyFont="1" applyFill="1" applyBorder="1"/>
    <xf numFmtId="38" fontId="18" fillId="0" borderId="0" xfId="2" applyFont="1" applyFill="1" applyBorder="1"/>
    <xf numFmtId="176" fontId="17" fillId="0" borderId="0" xfId="0" applyNumberFormat="1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38" fontId="17" fillId="0" borderId="0" xfId="2" applyFont="1"/>
    <xf numFmtId="0" fontId="17" fillId="2" borderId="3" xfId="0" applyFont="1" applyFill="1" applyBorder="1" applyAlignment="1">
      <alignment horizontal="center"/>
    </xf>
    <xf numFmtId="0" fontId="17" fillId="2" borderId="46" xfId="0" applyFont="1" applyFill="1" applyBorder="1" applyAlignment="1">
      <alignment horizontal="center"/>
    </xf>
    <xf numFmtId="38" fontId="17" fillId="0" borderId="15" xfId="2" applyFont="1" applyFill="1" applyBorder="1" applyAlignment="1" applyProtection="1">
      <alignment horizontal="right" vertical="center"/>
      <protection locked="0"/>
    </xf>
    <xf numFmtId="38" fontId="19" fillId="0" borderId="17" xfId="2" applyFont="1" applyFill="1" applyBorder="1" applyAlignment="1" applyProtection="1">
      <alignment horizontal="center" vertical="center"/>
      <protection hidden="1"/>
    </xf>
    <xf numFmtId="178" fontId="21" fillId="0" borderId="18" xfId="2" applyNumberFormat="1" applyFont="1" applyFill="1" applyBorder="1" applyAlignment="1" applyProtection="1">
      <alignment horizontal="center" vertical="center"/>
      <protection hidden="1"/>
    </xf>
    <xf numFmtId="177" fontId="19" fillId="0" borderId="23" xfId="2" applyNumberFormat="1" applyFont="1" applyFill="1" applyBorder="1" applyAlignment="1" applyProtection="1">
      <alignment horizontal="right" vertical="center" shrinkToFit="1"/>
      <protection hidden="1"/>
    </xf>
    <xf numFmtId="38" fontId="21" fillId="0" borderId="18" xfId="2" applyFont="1" applyFill="1" applyBorder="1" applyAlignment="1" applyProtection="1">
      <alignment horizontal="center" vertical="center"/>
      <protection hidden="1"/>
    </xf>
    <xf numFmtId="177" fontId="19" fillId="0" borderId="23" xfId="2" applyNumberFormat="1" applyFont="1" applyFill="1" applyBorder="1" applyAlignment="1" applyProtection="1">
      <alignment vertical="center" shrinkToFit="1"/>
      <protection hidden="1"/>
    </xf>
    <xf numFmtId="38" fontId="24" fillId="0" borderId="18" xfId="2" applyFont="1" applyFill="1" applyBorder="1" applyAlignment="1" applyProtection="1">
      <alignment horizontal="center" vertical="center"/>
      <protection hidden="1"/>
    </xf>
    <xf numFmtId="38" fontId="17" fillId="0" borderId="26" xfId="2" applyFont="1" applyFill="1" applyBorder="1" applyAlignment="1" applyProtection="1">
      <alignment horizontal="right" vertical="center"/>
      <protection locked="0"/>
    </xf>
    <xf numFmtId="38" fontId="19" fillId="0" borderId="29" xfId="2" applyFont="1" applyFill="1" applyBorder="1" applyAlignment="1" applyProtection="1">
      <alignment horizontal="center" vertical="center"/>
      <protection hidden="1"/>
    </xf>
    <xf numFmtId="38" fontId="24" fillId="0" borderId="30" xfId="2" applyFont="1" applyFill="1" applyBorder="1" applyAlignment="1" applyProtection="1">
      <alignment horizontal="center" vertical="center"/>
      <protection hidden="1"/>
    </xf>
    <xf numFmtId="177" fontId="19" fillId="0" borderId="31" xfId="2" applyNumberFormat="1" applyFont="1" applyFill="1" applyBorder="1" applyAlignment="1" applyProtection="1">
      <alignment vertical="center" shrinkToFit="1"/>
      <protection hidden="1"/>
    </xf>
    <xf numFmtId="177" fontId="17" fillId="2" borderId="0" xfId="2" applyNumberFormat="1" applyFont="1" applyFill="1" applyBorder="1" applyAlignment="1" applyProtection="1">
      <alignment vertical="center" shrinkToFit="1"/>
      <protection hidden="1"/>
    </xf>
    <xf numFmtId="177" fontId="19" fillId="2" borderId="23" xfId="2" applyNumberFormat="1" applyFont="1" applyFill="1" applyBorder="1" applyAlignment="1" applyProtection="1">
      <alignment vertical="center" shrinkToFit="1"/>
      <protection hidden="1"/>
    </xf>
    <xf numFmtId="177" fontId="20" fillId="2" borderId="38" xfId="2" applyNumberFormat="1" applyFont="1" applyFill="1" applyBorder="1" applyAlignment="1" applyProtection="1">
      <alignment vertical="center" shrinkToFit="1"/>
      <protection hidden="1"/>
    </xf>
    <xf numFmtId="38" fontId="17" fillId="0" borderId="4" xfId="2" applyFont="1" applyFill="1" applyBorder="1" applyAlignment="1" applyProtection="1">
      <alignment horizontal="center" vertical="center"/>
      <protection hidden="1"/>
    </xf>
    <xf numFmtId="177" fontId="17" fillId="0" borderId="5" xfId="2" applyNumberFormat="1" applyFont="1" applyFill="1" applyBorder="1" applyAlignment="1" applyProtection="1">
      <alignment horizontal="right" vertical="center" shrinkToFit="1"/>
      <protection hidden="1"/>
    </xf>
    <xf numFmtId="38" fontId="17" fillId="0" borderId="4" xfId="2" applyFont="1" applyFill="1" applyBorder="1" applyAlignment="1" applyProtection="1">
      <alignment horizontal="right" vertical="center"/>
      <protection hidden="1"/>
    </xf>
    <xf numFmtId="177" fontId="17" fillId="0" borderId="8" xfId="2" applyNumberFormat="1" applyFont="1" applyFill="1" applyBorder="1" applyAlignment="1" applyProtection="1">
      <alignment horizontal="right" vertical="center" shrinkToFit="1"/>
      <protection hidden="1"/>
    </xf>
    <xf numFmtId="38" fontId="19" fillId="0" borderId="20" xfId="2" applyFont="1" applyFill="1" applyBorder="1" applyAlignment="1" applyProtection="1">
      <alignment horizontal="center" vertical="center"/>
      <protection hidden="1"/>
    </xf>
    <xf numFmtId="38" fontId="24" fillId="0" borderId="21" xfId="2" applyFont="1" applyFill="1" applyBorder="1" applyAlignment="1" applyProtection="1">
      <alignment horizontal="center" vertical="center"/>
      <protection hidden="1"/>
    </xf>
    <xf numFmtId="177" fontId="19" fillId="0" borderId="24" xfId="2" applyNumberFormat="1" applyFont="1" applyFill="1" applyBorder="1" applyAlignment="1" applyProtection="1">
      <alignment vertical="center" shrinkToFit="1"/>
      <protection hidden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44" xfId="0" applyFont="1" applyFill="1" applyBorder="1" applyAlignment="1">
      <alignment horizontal="center" vertical="center" wrapText="1"/>
    </xf>
    <xf numFmtId="177" fontId="31" fillId="0" borderId="16" xfId="2" applyNumberFormat="1" applyFont="1" applyFill="1" applyBorder="1" applyAlignment="1" applyProtection="1">
      <alignment vertical="center" shrinkToFit="1"/>
      <protection hidden="1"/>
    </xf>
    <xf numFmtId="177" fontId="31" fillId="0" borderId="23" xfId="2" applyNumberFormat="1" applyFont="1" applyFill="1" applyBorder="1" applyAlignment="1" applyProtection="1">
      <alignment vertical="center" shrinkToFit="1"/>
      <protection hidden="1"/>
    </xf>
    <xf numFmtId="177" fontId="31" fillId="0" borderId="27" xfId="2" applyNumberFormat="1" applyFont="1" applyFill="1" applyBorder="1" applyAlignment="1" applyProtection="1">
      <alignment vertical="center" shrinkToFit="1"/>
      <protection hidden="1"/>
    </xf>
    <xf numFmtId="177" fontId="31" fillId="0" borderId="31" xfId="2" applyNumberFormat="1" applyFont="1" applyFill="1" applyBorder="1" applyAlignment="1" applyProtection="1">
      <alignment vertical="center" shrinkToFit="1"/>
      <protection hidden="1"/>
    </xf>
    <xf numFmtId="177" fontId="16" fillId="0" borderId="16" xfId="2" applyNumberFormat="1" applyFont="1" applyFill="1" applyBorder="1" applyAlignment="1" applyProtection="1">
      <alignment vertical="center" shrinkToFit="1"/>
      <protection hidden="1"/>
    </xf>
    <xf numFmtId="0" fontId="17" fillId="0" borderId="0" xfId="0" applyFont="1" applyAlignment="1">
      <alignment horizontal="center" shrinkToFit="1"/>
    </xf>
    <xf numFmtId="0" fontId="17" fillId="0" borderId="0" xfId="0" applyFont="1" applyAlignment="1">
      <alignment shrinkToFit="1"/>
    </xf>
    <xf numFmtId="0" fontId="17" fillId="2" borderId="3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center" vertical="center" shrinkToFit="1"/>
    </xf>
    <xf numFmtId="0" fontId="17" fillId="2" borderId="46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22" fillId="2" borderId="22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right" vertical="center" shrinkToFit="1"/>
    </xf>
    <xf numFmtId="38" fontId="17" fillId="0" borderId="15" xfId="2" applyFont="1" applyFill="1" applyBorder="1" applyAlignment="1" applyProtection="1">
      <alignment vertical="center" shrinkToFit="1"/>
      <protection locked="0"/>
    </xf>
    <xf numFmtId="38" fontId="23" fillId="0" borderId="18" xfId="2" applyFont="1" applyFill="1" applyBorder="1" applyAlignment="1" applyProtection="1">
      <alignment vertical="center" shrinkToFit="1"/>
      <protection locked="0"/>
    </xf>
    <xf numFmtId="177" fontId="31" fillId="0" borderId="0" xfId="2" applyNumberFormat="1" applyFont="1" applyFill="1" applyBorder="1" applyAlignment="1" applyProtection="1">
      <alignment vertical="center" shrinkToFit="1"/>
      <protection hidden="1"/>
    </xf>
    <xf numFmtId="38" fontId="19" fillId="0" borderId="17" xfId="2" applyFont="1" applyFill="1" applyBorder="1" applyAlignment="1" applyProtection="1">
      <alignment vertical="center" shrinkToFit="1"/>
      <protection locked="0" hidden="1"/>
    </xf>
    <xf numFmtId="38" fontId="24" fillId="0" borderId="18" xfId="2" applyFont="1" applyFill="1" applyBorder="1" applyAlignment="1" applyProtection="1">
      <alignment vertical="center" shrinkToFit="1"/>
      <protection hidden="1"/>
    </xf>
    <xf numFmtId="38" fontId="17" fillId="0" borderId="0" xfId="2" applyFont="1" applyFill="1" applyBorder="1" applyAlignment="1" applyProtection="1">
      <alignment vertical="center" shrinkToFit="1"/>
      <protection locked="0"/>
    </xf>
    <xf numFmtId="38" fontId="17" fillId="0" borderId="15" xfId="2" applyFont="1" applyFill="1" applyBorder="1" applyAlignment="1">
      <alignment vertical="center" shrinkToFit="1"/>
    </xf>
    <xf numFmtId="38" fontId="17" fillId="0" borderId="49" xfId="2" applyFont="1" applyFill="1" applyBorder="1" applyAlignment="1">
      <alignment vertical="center" shrinkToFit="1"/>
    </xf>
    <xf numFmtId="38" fontId="17" fillId="0" borderId="19" xfId="2" applyFont="1" applyFill="1" applyBorder="1" applyAlignment="1" applyProtection="1">
      <alignment vertical="center" shrinkToFit="1"/>
      <protection locked="0"/>
    </xf>
    <xf numFmtId="38" fontId="23" fillId="0" borderId="19" xfId="2" applyFont="1" applyFill="1" applyBorder="1" applyAlignment="1" applyProtection="1">
      <alignment vertical="center" shrinkToFit="1"/>
      <protection locked="0"/>
    </xf>
    <xf numFmtId="38" fontId="19" fillId="0" borderId="17" xfId="2" applyFont="1" applyFill="1" applyBorder="1" applyAlignment="1" applyProtection="1">
      <alignment vertical="center" shrinkToFit="1"/>
      <protection hidden="1"/>
    </xf>
    <xf numFmtId="38" fontId="21" fillId="0" borderId="18" xfId="2" applyFont="1" applyFill="1" applyBorder="1" applyAlignment="1" applyProtection="1">
      <alignment vertical="center" shrinkToFit="1"/>
      <protection hidden="1"/>
    </xf>
    <xf numFmtId="177" fontId="17" fillId="0" borderId="23" xfId="0" applyNumberFormat="1" applyFont="1" applyBorder="1" applyAlignment="1" applyProtection="1">
      <alignment vertical="center" shrinkToFit="1"/>
      <protection hidden="1"/>
    </xf>
    <xf numFmtId="38" fontId="17" fillId="0" borderId="50" xfId="2" applyFont="1" applyFill="1" applyBorder="1" applyAlignment="1">
      <alignment vertical="center" shrinkToFit="1"/>
    </xf>
    <xf numFmtId="0" fontId="17" fillId="0" borderId="25" xfId="0" applyFont="1" applyBorder="1" applyAlignment="1">
      <alignment horizontal="right" vertical="center" shrinkToFit="1"/>
    </xf>
    <xf numFmtId="38" fontId="17" fillId="0" borderId="26" xfId="2" applyFont="1" applyFill="1" applyBorder="1" applyAlignment="1" applyProtection="1">
      <alignment vertical="center" shrinkToFit="1"/>
      <protection locked="0"/>
    </xf>
    <xf numFmtId="38" fontId="23" fillId="0" borderId="30" xfId="2" applyFont="1" applyFill="1" applyBorder="1" applyAlignment="1" applyProtection="1">
      <alignment vertical="center" shrinkToFit="1"/>
      <protection locked="0"/>
    </xf>
    <xf numFmtId="177" fontId="31" fillId="0" borderId="28" xfId="2" applyNumberFormat="1" applyFont="1" applyFill="1" applyBorder="1" applyAlignment="1" applyProtection="1">
      <alignment vertical="center" shrinkToFit="1"/>
      <protection hidden="1"/>
    </xf>
    <xf numFmtId="38" fontId="19" fillId="0" borderId="29" xfId="2" applyFont="1" applyFill="1" applyBorder="1" applyAlignment="1" applyProtection="1">
      <alignment vertical="center" shrinkToFit="1"/>
      <protection locked="0" hidden="1"/>
    </xf>
    <xf numFmtId="38" fontId="24" fillId="0" borderId="30" xfId="2" applyFont="1" applyFill="1" applyBorder="1" applyAlignment="1" applyProtection="1">
      <alignment vertical="center" shrinkToFit="1"/>
      <protection hidden="1"/>
    </xf>
    <xf numFmtId="38" fontId="17" fillId="0" borderId="28" xfId="2" applyFont="1" applyFill="1" applyBorder="1" applyAlignment="1" applyProtection="1">
      <alignment vertical="center" shrinkToFit="1"/>
      <protection locked="0"/>
    </xf>
    <xf numFmtId="38" fontId="17" fillId="0" borderId="26" xfId="2" applyFont="1" applyFill="1" applyBorder="1" applyAlignment="1">
      <alignment vertical="center" shrinkToFit="1"/>
    </xf>
    <xf numFmtId="38" fontId="17" fillId="0" borderId="51" xfId="2" applyFont="1" applyFill="1" applyBorder="1" applyAlignment="1">
      <alignment vertical="center" shrinkToFit="1"/>
    </xf>
    <xf numFmtId="38" fontId="17" fillId="0" borderId="32" xfId="2" applyFont="1" applyFill="1" applyBorder="1" applyAlignment="1" applyProtection="1">
      <alignment vertical="center" shrinkToFit="1"/>
      <protection locked="0"/>
    </xf>
    <xf numFmtId="38" fontId="23" fillId="0" borderId="32" xfId="2" applyFont="1" applyFill="1" applyBorder="1" applyAlignment="1" applyProtection="1">
      <alignment vertical="center" shrinkToFit="1"/>
      <protection locked="0"/>
    </xf>
    <xf numFmtId="38" fontId="19" fillId="0" borderId="29" xfId="2" applyFont="1" applyFill="1" applyBorder="1" applyAlignment="1" applyProtection="1">
      <alignment vertical="center" shrinkToFit="1"/>
      <protection hidden="1"/>
    </xf>
    <xf numFmtId="177" fontId="17" fillId="0" borderId="31" xfId="0" applyNumberFormat="1" applyFont="1" applyBorder="1" applyAlignment="1" applyProtection="1">
      <alignment vertical="center" shrinkToFit="1"/>
      <protection hidden="1"/>
    </xf>
    <xf numFmtId="38" fontId="18" fillId="2" borderId="15" xfId="2" applyFont="1" applyFill="1" applyBorder="1" applyAlignment="1" applyProtection="1">
      <alignment vertical="center" shrinkToFit="1"/>
      <protection locked="0"/>
    </xf>
    <xf numFmtId="38" fontId="18" fillId="2" borderId="18" xfId="2" applyFont="1" applyFill="1" applyBorder="1" applyAlignment="1">
      <alignment vertical="center" shrinkToFit="1"/>
    </xf>
    <xf numFmtId="38" fontId="20" fillId="2" borderId="17" xfId="2" applyFont="1" applyFill="1" applyBorder="1" applyAlignment="1" applyProtection="1">
      <alignment vertical="center" shrinkToFit="1"/>
      <protection hidden="1"/>
    </xf>
    <xf numFmtId="38" fontId="20" fillId="2" borderId="18" xfId="2" applyFont="1" applyFill="1" applyBorder="1" applyAlignment="1" applyProtection="1">
      <alignment vertical="center" shrinkToFit="1"/>
      <protection hidden="1"/>
    </xf>
    <xf numFmtId="38" fontId="18" fillId="2" borderId="0" xfId="2" applyFont="1" applyFill="1" applyBorder="1" applyAlignment="1" applyProtection="1">
      <alignment vertical="center" shrinkToFit="1"/>
      <protection locked="0"/>
    </xf>
    <xf numFmtId="38" fontId="18" fillId="2" borderId="50" xfId="2" applyFont="1" applyFill="1" applyBorder="1" applyAlignment="1" applyProtection="1">
      <alignment vertical="center" shrinkToFit="1"/>
      <protection locked="0"/>
    </xf>
    <xf numFmtId="38" fontId="18" fillId="2" borderId="19" xfId="2" applyFont="1" applyFill="1" applyBorder="1" applyAlignment="1" applyProtection="1">
      <alignment vertical="center" shrinkToFit="1"/>
      <protection locked="0"/>
    </xf>
    <xf numFmtId="38" fontId="18" fillId="2" borderId="0" xfId="2" applyFont="1" applyFill="1" applyBorder="1" applyAlignment="1" applyProtection="1">
      <alignment vertical="center" shrinkToFit="1"/>
      <protection hidden="1"/>
    </xf>
    <xf numFmtId="177" fontId="17" fillId="2" borderId="23" xfId="0" applyNumberFormat="1" applyFont="1" applyFill="1" applyBorder="1" applyAlignment="1" applyProtection="1">
      <alignment vertical="center" shrinkToFit="1"/>
      <protection hidden="1"/>
    </xf>
    <xf numFmtId="38" fontId="18" fillId="2" borderId="33" xfId="2" applyFont="1" applyFill="1" applyBorder="1" applyAlignment="1" applyProtection="1">
      <alignment vertical="center" shrinkToFit="1"/>
      <protection locked="0"/>
    </xf>
    <xf numFmtId="38" fontId="18" fillId="2" borderId="34" xfId="2" applyFont="1" applyFill="1" applyBorder="1" applyAlignment="1">
      <alignment vertical="center" shrinkToFit="1"/>
    </xf>
    <xf numFmtId="38" fontId="20" fillId="2" borderId="37" xfId="2" applyFont="1" applyFill="1" applyBorder="1" applyAlignment="1" applyProtection="1">
      <alignment vertical="center" shrinkToFit="1"/>
      <protection hidden="1"/>
    </xf>
    <xf numFmtId="38" fontId="20" fillId="2" borderId="34" xfId="2" applyFont="1" applyFill="1" applyBorder="1" applyAlignment="1" applyProtection="1">
      <alignment vertical="center" shrinkToFit="1"/>
      <protection hidden="1"/>
    </xf>
    <xf numFmtId="177" fontId="18" fillId="2" borderId="38" xfId="2" applyNumberFormat="1" applyFont="1" applyFill="1" applyBorder="1" applyAlignment="1" applyProtection="1">
      <alignment vertical="center" shrinkToFit="1"/>
      <protection hidden="1"/>
    </xf>
    <xf numFmtId="38" fontId="18" fillId="2" borderId="36" xfId="2" applyFont="1" applyFill="1" applyBorder="1" applyAlignment="1" applyProtection="1">
      <alignment vertical="center" shrinkToFit="1"/>
      <protection locked="0"/>
    </xf>
    <xf numFmtId="38" fontId="18" fillId="2" borderId="52" xfId="2" applyFont="1" applyFill="1" applyBorder="1" applyAlignment="1" applyProtection="1">
      <alignment vertical="center" shrinkToFit="1"/>
      <protection locked="0"/>
    </xf>
    <xf numFmtId="38" fontId="18" fillId="2" borderId="39" xfId="2" applyFont="1" applyFill="1" applyBorder="1" applyAlignment="1" applyProtection="1">
      <alignment vertical="center" shrinkToFit="1"/>
      <protection locked="0"/>
    </xf>
    <xf numFmtId="38" fontId="18" fillId="2" borderId="36" xfId="2" applyFont="1" applyFill="1" applyBorder="1" applyAlignment="1" applyProtection="1">
      <alignment vertical="center" shrinkToFit="1"/>
      <protection hidden="1"/>
    </xf>
    <xf numFmtId="177" fontId="18" fillId="2" borderId="38" xfId="0" applyNumberFormat="1" applyFont="1" applyFill="1" applyBorder="1" applyAlignment="1" applyProtection="1">
      <alignment vertical="center" shrinkToFit="1"/>
      <protection hidden="1"/>
    </xf>
    <xf numFmtId="0" fontId="17" fillId="0" borderId="2" xfId="0" applyFont="1" applyBorder="1" applyAlignment="1">
      <alignment horizontal="center" vertical="center" shrinkToFit="1"/>
    </xf>
    <xf numFmtId="38" fontId="17" fillId="0" borderId="4" xfId="2" applyFont="1" applyFill="1" applyBorder="1" applyAlignment="1" applyProtection="1">
      <alignment vertical="center" shrinkToFit="1"/>
      <protection hidden="1"/>
    </xf>
    <xf numFmtId="38" fontId="16" fillId="0" borderId="6" xfId="2" applyFont="1" applyFill="1" applyBorder="1" applyAlignment="1" applyProtection="1">
      <alignment vertical="center" shrinkToFit="1"/>
      <protection hidden="1"/>
    </xf>
    <xf numFmtId="38" fontId="17" fillId="0" borderId="8" xfId="2" applyFont="1" applyFill="1" applyBorder="1" applyAlignment="1" applyProtection="1">
      <alignment vertical="center" shrinkToFit="1"/>
      <protection hidden="1"/>
    </xf>
    <xf numFmtId="38" fontId="16" fillId="0" borderId="53" xfId="2" applyFont="1" applyFill="1" applyBorder="1" applyAlignment="1" applyProtection="1">
      <alignment vertical="center" shrinkToFit="1"/>
      <protection hidden="1"/>
    </xf>
    <xf numFmtId="38" fontId="17" fillId="0" borderId="7" xfId="2" applyFont="1" applyFill="1" applyBorder="1" applyAlignment="1" applyProtection="1">
      <alignment vertical="center" shrinkToFit="1"/>
      <protection hidden="1"/>
    </xf>
    <xf numFmtId="38" fontId="16" fillId="0" borderId="22" xfId="2" applyFont="1" applyFill="1" applyBorder="1" applyAlignment="1" applyProtection="1">
      <alignment vertical="center" shrinkToFit="1"/>
      <protection hidden="1"/>
    </xf>
    <xf numFmtId="177" fontId="17" fillId="0" borderId="24" xfId="0" applyNumberFormat="1" applyFont="1" applyBorder="1" applyAlignment="1" applyProtection="1">
      <alignment vertical="center" shrinkToFit="1"/>
      <protection hidden="1"/>
    </xf>
    <xf numFmtId="0" fontId="17" fillId="0" borderId="0" xfId="0" applyFont="1" applyAlignment="1">
      <alignment horizontal="center" vertical="center" shrinkToFit="1"/>
    </xf>
    <xf numFmtId="38" fontId="17" fillId="0" borderId="0" xfId="2" applyFont="1" applyFill="1" applyBorder="1" applyAlignment="1" applyProtection="1">
      <alignment vertical="center" shrinkToFit="1"/>
      <protection hidden="1"/>
    </xf>
    <xf numFmtId="38" fontId="16" fillId="0" borderId="0" xfId="2" applyFont="1" applyFill="1" applyBorder="1" applyAlignment="1" applyProtection="1">
      <alignment vertical="center" shrinkToFit="1"/>
      <protection hidden="1"/>
    </xf>
    <xf numFmtId="38" fontId="27" fillId="0" borderId="0" xfId="2" applyFont="1" applyFill="1" applyBorder="1" applyAlignment="1" applyProtection="1">
      <alignment vertical="center" shrinkToFit="1"/>
      <protection hidden="1"/>
    </xf>
    <xf numFmtId="38" fontId="17" fillId="0" borderId="45" xfId="2" applyFont="1" applyFill="1" applyBorder="1" applyAlignment="1" applyProtection="1">
      <alignment horizontal="center" vertical="center" shrinkToFit="1"/>
      <protection hidden="1"/>
    </xf>
    <xf numFmtId="38" fontId="17" fillId="0" borderId="54" xfId="2" applyFont="1" applyFill="1" applyBorder="1" applyAlignment="1" applyProtection="1">
      <alignment horizontal="right" vertical="center" shrinkToFit="1"/>
      <protection hidden="1"/>
    </xf>
    <xf numFmtId="38" fontId="28" fillId="0" borderId="0" xfId="1" applyNumberFormat="1" applyFont="1" applyFill="1" applyBorder="1" applyAlignment="1" applyProtection="1">
      <alignment horizontal="center" vertical="center" shrinkToFit="1"/>
    </xf>
    <xf numFmtId="38" fontId="17" fillId="0" borderId="0" xfId="2" applyFont="1" applyFill="1" applyBorder="1" applyAlignment="1">
      <alignment shrinkToFit="1"/>
    </xf>
    <xf numFmtId="38" fontId="18" fillId="0" borderId="0" xfId="2" applyFont="1" applyFill="1" applyBorder="1" applyAlignment="1">
      <alignment shrinkToFit="1"/>
    </xf>
    <xf numFmtId="176" fontId="17" fillId="0" borderId="0" xfId="0" applyNumberFormat="1" applyFont="1" applyAlignment="1">
      <alignment shrinkToFit="1"/>
    </xf>
    <xf numFmtId="38" fontId="17" fillId="0" borderId="0" xfId="2" applyFont="1" applyAlignment="1">
      <alignment shrinkToFit="1"/>
    </xf>
    <xf numFmtId="0" fontId="17" fillId="0" borderId="0" xfId="0" applyFont="1" applyAlignment="1">
      <alignment horizontal="right" shrinkToFit="1"/>
    </xf>
    <xf numFmtId="38" fontId="17" fillId="0" borderId="41" xfId="2" applyFont="1" applyFill="1" applyBorder="1" applyAlignment="1" applyProtection="1">
      <alignment vertical="center" shrinkToFit="1"/>
      <protection locked="0"/>
    </xf>
    <xf numFmtId="38" fontId="16" fillId="0" borderId="41" xfId="2" applyFont="1" applyFill="1" applyBorder="1" applyAlignment="1" applyProtection="1">
      <alignment vertical="center" shrinkToFit="1"/>
      <protection locked="0"/>
    </xf>
    <xf numFmtId="38" fontId="16" fillId="0" borderId="0" xfId="2" applyFont="1" applyFill="1" applyBorder="1" applyAlignment="1" applyProtection="1">
      <alignment vertical="center" shrinkToFit="1"/>
      <protection locked="0"/>
    </xf>
    <xf numFmtId="38" fontId="17" fillId="0" borderId="42" xfId="2" applyFont="1" applyFill="1" applyBorder="1" applyAlignment="1" applyProtection="1">
      <alignment vertical="center" shrinkToFit="1"/>
      <protection locked="0"/>
    </xf>
    <xf numFmtId="38" fontId="18" fillId="2" borderId="41" xfId="2" applyFont="1" applyFill="1" applyBorder="1" applyAlignment="1" applyProtection="1">
      <alignment vertical="center" shrinkToFit="1"/>
      <protection locked="0"/>
    </xf>
    <xf numFmtId="38" fontId="18" fillId="2" borderId="43" xfId="2" applyFont="1" applyFill="1" applyBorder="1" applyAlignment="1" applyProtection="1">
      <alignment vertical="center" shrinkToFit="1"/>
      <protection locked="0"/>
    </xf>
    <xf numFmtId="38" fontId="25" fillId="2" borderId="34" xfId="2" applyFont="1" applyFill="1" applyBorder="1" applyAlignment="1" applyProtection="1">
      <alignment vertical="center" shrinkToFit="1"/>
      <protection hidden="1"/>
    </xf>
    <xf numFmtId="38" fontId="16" fillId="0" borderId="40" xfId="2" applyFont="1" applyFill="1" applyBorder="1" applyAlignment="1" applyProtection="1">
      <alignment vertical="center" shrinkToFit="1"/>
      <protection hidden="1"/>
    </xf>
    <xf numFmtId="38" fontId="16" fillId="0" borderId="8" xfId="2" applyFont="1" applyFill="1" applyBorder="1" applyAlignment="1" applyProtection="1">
      <alignment vertical="center" shrinkToFit="1"/>
      <protection hidden="1"/>
    </xf>
    <xf numFmtId="0" fontId="33" fillId="0" borderId="0" xfId="0" applyFont="1" applyAlignment="1">
      <alignment shrinkToFit="1"/>
    </xf>
    <xf numFmtId="38" fontId="19" fillId="0" borderId="20" xfId="2" applyFont="1" applyFill="1" applyBorder="1" applyAlignment="1" applyProtection="1">
      <alignment horizontal="center" vertical="center" shrinkToFit="1"/>
      <protection hidden="1"/>
    </xf>
    <xf numFmtId="38" fontId="21" fillId="0" borderId="21" xfId="2" applyFont="1" applyFill="1" applyBorder="1" applyAlignment="1" applyProtection="1">
      <alignment horizontal="center" vertical="center" shrinkToFit="1"/>
      <protection hidden="1"/>
    </xf>
    <xf numFmtId="38" fontId="17" fillId="0" borderId="15" xfId="2" applyFont="1" applyFill="1" applyBorder="1" applyAlignment="1" applyProtection="1">
      <alignment horizontal="right" vertical="center" shrinkToFit="1"/>
      <protection locked="0"/>
    </xf>
    <xf numFmtId="38" fontId="23" fillId="0" borderId="18" xfId="2" applyFont="1" applyFill="1" applyBorder="1" applyAlignment="1" applyProtection="1">
      <alignment horizontal="right" vertical="center" shrinkToFit="1"/>
      <protection locked="0"/>
    </xf>
    <xf numFmtId="38" fontId="19" fillId="0" borderId="17" xfId="2" applyFont="1" applyFill="1" applyBorder="1" applyAlignment="1" applyProtection="1">
      <alignment horizontal="center" vertical="center" shrinkToFit="1"/>
      <protection hidden="1"/>
    </xf>
    <xf numFmtId="178" fontId="21" fillId="0" borderId="18" xfId="2" applyNumberFormat="1" applyFont="1" applyFill="1" applyBorder="1" applyAlignment="1" applyProtection="1">
      <alignment horizontal="center" vertical="center" shrinkToFit="1"/>
      <protection hidden="1"/>
    </xf>
    <xf numFmtId="38" fontId="21" fillId="0" borderId="18" xfId="2" applyFont="1" applyFill="1" applyBorder="1" applyAlignment="1" applyProtection="1">
      <alignment horizontal="center" vertical="center" shrinkToFit="1"/>
      <protection hidden="1"/>
    </xf>
    <xf numFmtId="38" fontId="24" fillId="0" borderId="18" xfId="2" applyFont="1" applyFill="1" applyBorder="1" applyAlignment="1" applyProtection="1">
      <alignment horizontal="center" vertical="center" shrinkToFit="1"/>
      <protection hidden="1"/>
    </xf>
    <xf numFmtId="38" fontId="17" fillId="0" borderId="26" xfId="2" applyFont="1" applyFill="1" applyBorder="1" applyAlignment="1" applyProtection="1">
      <alignment horizontal="right" vertical="center" shrinkToFit="1"/>
      <protection locked="0"/>
    </xf>
    <xf numFmtId="38" fontId="23" fillId="0" borderId="30" xfId="2" applyFont="1" applyFill="1" applyBorder="1" applyAlignment="1" applyProtection="1">
      <alignment horizontal="right" vertical="center" shrinkToFit="1"/>
      <protection locked="0"/>
    </xf>
    <xf numFmtId="38" fontId="19" fillId="0" borderId="29" xfId="2" applyFont="1" applyFill="1" applyBorder="1" applyAlignment="1" applyProtection="1">
      <alignment horizontal="center" vertical="center" shrinkToFit="1"/>
      <protection hidden="1"/>
    </xf>
    <xf numFmtId="38" fontId="24" fillId="0" borderId="30" xfId="2" applyFont="1" applyFill="1" applyBorder="1" applyAlignment="1" applyProtection="1">
      <alignment horizontal="center" vertical="center" shrinkToFit="1"/>
      <protection hidden="1"/>
    </xf>
    <xf numFmtId="38" fontId="18" fillId="2" borderId="15" xfId="2" applyFont="1" applyFill="1" applyBorder="1" applyAlignment="1" applyProtection="1">
      <alignment horizontal="right" vertical="center" shrinkToFit="1"/>
      <protection locked="0"/>
    </xf>
    <xf numFmtId="38" fontId="18" fillId="2" borderId="18" xfId="2" applyFont="1" applyFill="1" applyBorder="1" applyAlignment="1" applyProtection="1">
      <alignment horizontal="right" vertical="center" shrinkToFit="1"/>
      <protection hidden="1"/>
    </xf>
    <xf numFmtId="38" fontId="18" fillId="2" borderId="18" xfId="2" applyFont="1" applyFill="1" applyBorder="1" applyAlignment="1" applyProtection="1">
      <alignment vertical="center" shrinkToFit="1"/>
      <protection hidden="1"/>
    </xf>
    <xf numFmtId="38" fontId="20" fillId="2" borderId="17" xfId="2" applyFont="1" applyFill="1" applyBorder="1" applyAlignment="1" applyProtection="1">
      <alignment horizontal="center" vertical="center" shrinkToFit="1"/>
      <protection hidden="1"/>
    </xf>
    <xf numFmtId="38" fontId="20" fillId="2" borderId="18" xfId="2" applyFont="1" applyFill="1" applyBorder="1" applyAlignment="1" applyProtection="1">
      <alignment horizontal="center" vertical="center" shrinkToFit="1"/>
      <protection hidden="1"/>
    </xf>
    <xf numFmtId="38" fontId="19" fillId="0" borderId="18" xfId="2" applyFont="1" applyFill="1" applyBorder="1" applyAlignment="1" applyProtection="1">
      <alignment horizontal="center" vertical="center" shrinkToFit="1"/>
      <protection hidden="1"/>
    </xf>
    <xf numFmtId="177" fontId="25" fillId="0" borderId="23" xfId="2" applyNumberFormat="1" applyFont="1" applyFill="1" applyBorder="1" applyAlignment="1" applyProtection="1">
      <alignment vertical="center" shrinkToFit="1"/>
      <protection hidden="1"/>
    </xf>
    <xf numFmtId="38" fontId="18" fillId="2" borderId="33" xfId="2" applyFont="1" applyFill="1" applyBorder="1" applyAlignment="1" applyProtection="1">
      <alignment horizontal="right" vertical="center" shrinkToFit="1"/>
      <protection locked="0"/>
    </xf>
    <xf numFmtId="38" fontId="18" fillId="2" borderId="34" xfId="2" applyFont="1" applyFill="1" applyBorder="1" applyAlignment="1" applyProtection="1">
      <alignment horizontal="right" vertical="center" shrinkToFit="1"/>
      <protection hidden="1"/>
    </xf>
    <xf numFmtId="38" fontId="18" fillId="2" borderId="34" xfId="2" applyFont="1" applyFill="1" applyBorder="1" applyAlignment="1" applyProtection="1">
      <alignment vertical="center" shrinkToFit="1"/>
      <protection hidden="1"/>
    </xf>
    <xf numFmtId="38" fontId="20" fillId="2" borderId="37" xfId="2" applyFont="1" applyFill="1" applyBorder="1" applyAlignment="1" applyProtection="1">
      <alignment horizontal="center" vertical="center" shrinkToFit="1"/>
      <protection hidden="1"/>
    </xf>
    <xf numFmtId="38" fontId="20" fillId="2" borderId="34" xfId="2" applyFont="1" applyFill="1" applyBorder="1" applyAlignment="1" applyProtection="1">
      <alignment horizontal="center" vertical="center" shrinkToFit="1"/>
      <protection hidden="1"/>
    </xf>
    <xf numFmtId="38" fontId="17" fillId="0" borderId="4" xfId="2" applyFont="1" applyFill="1" applyBorder="1" applyAlignment="1" applyProtection="1">
      <alignment horizontal="right" vertical="center" shrinkToFit="1"/>
      <protection hidden="1"/>
    </xf>
    <xf numFmtId="38" fontId="22" fillId="0" borderId="6" xfId="2" applyFont="1" applyFill="1" applyBorder="1" applyAlignment="1" applyProtection="1">
      <alignment horizontal="right" vertical="center" shrinkToFit="1"/>
      <protection hidden="1"/>
    </xf>
    <xf numFmtId="0" fontId="35" fillId="0" borderId="1" xfId="0" applyFont="1" applyBorder="1" applyAlignment="1">
      <alignment horizontal="right" vertical="center"/>
    </xf>
    <xf numFmtId="0" fontId="35" fillId="0" borderId="25" xfId="0" applyFont="1" applyBorder="1" applyAlignment="1">
      <alignment horizontal="right" vertical="center"/>
    </xf>
    <xf numFmtId="0" fontId="35" fillId="0" borderId="2" xfId="0" applyFont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/>
    </xf>
    <xf numFmtId="38" fontId="36" fillId="0" borderId="18" xfId="2" applyFont="1" applyFill="1" applyBorder="1" applyAlignment="1" applyProtection="1">
      <alignment horizontal="right" vertical="center"/>
      <protection locked="0"/>
    </xf>
    <xf numFmtId="38" fontId="36" fillId="0" borderId="30" xfId="2" applyFont="1" applyFill="1" applyBorder="1" applyAlignment="1" applyProtection="1">
      <alignment horizontal="right" vertical="center"/>
      <protection locked="0"/>
    </xf>
    <xf numFmtId="38" fontId="36" fillId="0" borderId="6" xfId="2" applyFont="1" applyFill="1" applyBorder="1" applyAlignment="1" applyProtection="1">
      <alignment horizontal="right" vertical="center"/>
      <protection hidden="1"/>
    </xf>
    <xf numFmtId="38" fontId="36" fillId="0" borderId="18" xfId="2" applyFont="1" applyFill="1" applyBorder="1" applyAlignment="1" applyProtection="1">
      <alignment vertical="center"/>
      <protection locked="0"/>
    </xf>
    <xf numFmtId="38" fontId="36" fillId="0" borderId="30" xfId="2" applyFont="1" applyFill="1" applyBorder="1" applyAlignment="1" applyProtection="1">
      <alignment vertical="center"/>
      <protection locked="0"/>
    </xf>
    <xf numFmtId="0" fontId="37" fillId="2" borderId="44" xfId="0" applyFont="1" applyFill="1" applyBorder="1" applyAlignment="1">
      <alignment horizontal="center" vertical="center" wrapText="1"/>
    </xf>
    <xf numFmtId="38" fontId="38" fillId="2" borderId="33" xfId="2" applyFont="1" applyFill="1" applyBorder="1" applyAlignment="1" applyProtection="1">
      <alignment horizontal="right" vertical="center"/>
      <protection locked="0"/>
    </xf>
    <xf numFmtId="38" fontId="38" fillId="2" borderId="34" xfId="2" applyFont="1" applyFill="1" applyBorder="1" applyAlignment="1" applyProtection="1">
      <alignment horizontal="right" vertical="center"/>
      <protection locked="0"/>
    </xf>
    <xf numFmtId="177" fontId="38" fillId="2" borderId="35" xfId="2" applyNumberFormat="1" applyFont="1" applyFill="1" applyBorder="1" applyAlignment="1" applyProtection="1">
      <alignment vertical="center" shrinkToFit="1"/>
      <protection hidden="1"/>
    </xf>
    <xf numFmtId="38" fontId="38" fillId="2" borderId="33" xfId="2" applyFont="1" applyFill="1" applyBorder="1" applyAlignment="1" applyProtection="1">
      <alignment vertical="center"/>
      <protection locked="0"/>
    </xf>
    <xf numFmtId="38" fontId="38" fillId="2" borderId="34" xfId="2" applyFont="1" applyFill="1" applyBorder="1" applyAlignment="1" applyProtection="1">
      <alignment vertical="center"/>
      <protection locked="0"/>
    </xf>
    <xf numFmtId="177" fontId="38" fillId="2" borderId="36" xfId="2" applyNumberFormat="1" applyFont="1" applyFill="1" applyBorder="1" applyAlignment="1" applyProtection="1">
      <alignment vertical="center" shrinkToFit="1"/>
      <protection hidden="1"/>
    </xf>
    <xf numFmtId="38" fontId="25" fillId="2" borderId="37" xfId="2" applyFont="1" applyFill="1" applyBorder="1" applyAlignment="1" applyProtection="1">
      <alignment horizontal="center" vertical="center"/>
      <protection hidden="1"/>
    </xf>
    <xf numFmtId="38" fontId="25" fillId="2" borderId="34" xfId="2" applyFont="1" applyFill="1" applyBorder="1" applyAlignment="1" applyProtection="1">
      <alignment horizontal="center" vertical="center"/>
      <protection hidden="1"/>
    </xf>
    <xf numFmtId="177" fontId="25" fillId="2" borderId="38" xfId="2" applyNumberFormat="1" applyFont="1" applyFill="1" applyBorder="1" applyAlignment="1" applyProtection="1">
      <alignment vertical="center" shrinkToFit="1"/>
      <protection hidden="1"/>
    </xf>
    <xf numFmtId="0" fontId="37" fillId="2" borderId="1" xfId="0" applyFont="1" applyFill="1" applyBorder="1" applyAlignment="1">
      <alignment horizontal="center" vertical="center" wrapText="1"/>
    </xf>
    <xf numFmtId="38" fontId="38" fillId="2" borderId="15" xfId="2" applyFont="1" applyFill="1" applyBorder="1" applyAlignment="1" applyProtection="1">
      <alignment horizontal="right" vertical="center"/>
      <protection locked="0"/>
    </xf>
    <xf numFmtId="38" fontId="38" fillId="2" borderId="18" xfId="2" applyFont="1" applyFill="1" applyBorder="1" applyAlignment="1" applyProtection="1">
      <alignment horizontal="right" vertical="center"/>
      <protection locked="0"/>
    </xf>
    <xf numFmtId="177" fontId="38" fillId="2" borderId="16" xfId="2" applyNumberFormat="1" applyFont="1" applyFill="1" applyBorder="1" applyAlignment="1" applyProtection="1">
      <alignment vertical="center" shrinkToFit="1"/>
      <protection hidden="1"/>
    </xf>
    <xf numFmtId="38" fontId="38" fillId="2" borderId="15" xfId="2" applyFont="1" applyFill="1" applyBorder="1" applyAlignment="1" applyProtection="1">
      <alignment vertical="center"/>
      <protection locked="0"/>
    </xf>
    <xf numFmtId="38" fontId="38" fillId="2" borderId="18" xfId="2" applyFont="1" applyFill="1" applyBorder="1" applyAlignment="1" applyProtection="1">
      <alignment vertical="center"/>
      <protection locked="0"/>
    </xf>
    <xf numFmtId="177" fontId="38" fillId="2" borderId="0" xfId="2" applyNumberFormat="1" applyFont="1" applyFill="1" applyBorder="1" applyAlignment="1" applyProtection="1">
      <alignment vertical="center" shrinkToFit="1"/>
      <protection hidden="1"/>
    </xf>
    <xf numFmtId="38" fontId="25" fillId="2" borderId="47" xfId="2" applyFont="1" applyFill="1" applyBorder="1" applyAlignment="1" applyProtection="1">
      <alignment horizontal="center" vertical="center"/>
      <protection hidden="1"/>
    </xf>
    <xf numFmtId="38" fontId="25" fillId="2" borderId="48" xfId="2" applyFont="1" applyFill="1" applyBorder="1" applyAlignment="1" applyProtection="1">
      <alignment horizontal="center" vertical="center"/>
      <protection hidden="1"/>
    </xf>
    <xf numFmtId="177" fontId="25" fillId="2" borderId="23" xfId="2" applyNumberFormat="1" applyFont="1" applyFill="1" applyBorder="1" applyAlignment="1" applyProtection="1">
      <alignment vertical="center" shrinkToFit="1"/>
      <protection hidden="1"/>
    </xf>
    <xf numFmtId="0" fontId="7" fillId="3" borderId="0" xfId="0" applyFont="1" applyFill="1" applyAlignment="1">
      <alignment horizontal="left" indent="5"/>
    </xf>
    <xf numFmtId="38" fontId="17" fillId="0" borderId="54" xfId="2" applyFont="1" applyFill="1" applyBorder="1" applyAlignment="1" applyProtection="1">
      <alignment horizontal="right" vertical="center"/>
      <protection hidden="1"/>
    </xf>
    <xf numFmtId="0" fontId="17" fillId="2" borderId="3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21" fillId="2" borderId="55" xfId="0" applyFont="1" applyFill="1" applyBorder="1" applyAlignment="1">
      <alignment horizontal="center" vertical="center" wrapText="1"/>
    </xf>
    <xf numFmtId="0" fontId="21" fillId="2" borderId="5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29" fillId="0" borderId="0" xfId="1" applyFont="1" applyBorder="1" applyAlignment="1" applyProtection="1">
      <alignment horizontal="center"/>
    </xf>
    <xf numFmtId="0" fontId="19" fillId="2" borderId="57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/>
    </xf>
    <xf numFmtId="0" fontId="19" fillId="2" borderId="58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20" fillId="2" borderId="57" xfId="0" applyFont="1" applyFill="1" applyBorder="1" applyAlignment="1">
      <alignment horizontal="center" vertical="center" wrapText="1"/>
    </xf>
    <xf numFmtId="0" fontId="20" fillId="2" borderId="59" xfId="0" applyFont="1" applyFill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9" fillId="2" borderId="58" xfId="0" applyFont="1" applyFill="1" applyBorder="1" applyAlignment="1">
      <alignment horizontal="center" vertical="center" wrapText="1"/>
    </xf>
    <xf numFmtId="0" fontId="19" fillId="2" borderId="60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28" fillId="0" borderId="0" xfId="1" applyFont="1" applyBorder="1" applyAlignment="1" applyProtection="1">
      <alignment horizontal="center" vertical="center"/>
    </xf>
    <xf numFmtId="0" fontId="17" fillId="0" borderId="54" xfId="0" applyFont="1" applyBorder="1" applyAlignment="1">
      <alignment horizontal="right"/>
    </xf>
    <xf numFmtId="0" fontId="29" fillId="0" borderId="0" xfId="1" applyFont="1" applyAlignment="1" applyProtection="1">
      <alignment horizontal="center"/>
    </xf>
    <xf numFmtId="0" fontId="19" fillId="2" borderId="57" xfId="0" applyFont="1" applyFill="1" applyBorder="1" applyAlignment="1">
      <alignment horizontal="center" vertical="center" wrapText="1"/>
    </xf>
    <xf numFmtId="0" fontId="19" fillId="2" borderId="59" xfId="0" applyFont="1" applyFill="1" applyBorder="1" applyAlignment="1">
      <alignment horizontal="center" vertical="center" wrapText="1"/>
    </xf>
    <xf numFmtId="0" fontId="17" fillId="0" borderId="61" xfId="0" applyFont="1" applyBorder="1" applyAlignment="1">
      <alignment horizontal="center"/>
    </xf>
    <xf numFmtId="0" fontId="21" fillId="2" borderId="56" xfId="0" applyFont="1" applyFill="1" applyBorder="1" applyAlignment="1">
      <alignment horizontal="center" vertical="center" wrapText="1"/>
    </xf>
    <xf numFmtId="0" fontId="19" fillId="2" borderId="65" xfId="0" applyFont="1" applyFill="1" applyBorder="1" applyAlignment="1">
      <alignment horizontal="center" vertical="center" shrinkToFit="1"/>
    </xf>
    <xf numFmtId="0" fontId="19" fillId="2" borderId="66" xfId="0" applyFont="1" applyFill="1" applyBorder="1" applyAlignment="1">
      <alignment horizontal="center" vertical="center" shrinkToFit="1"/>
    </xf>
    <xf numFmtId="0" fontId="17" fillId="2" borderId="13" xfId="0" applyFont="1" applyFill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20" fillId="2" borderId="67" xfId="0" applyFont="1" applyFill="1" applyBorder="1" applyAlignment="1">
      <alignment horizontal="center" vertical="center" shrinkToFit="1"/>
    </xf>
    <xf numFmtId="0" fontId="20" fillId="2" borderId="68" xfId="0" applyFont="1" applyFill="1" applyBorder="1" applyAlignment="1">
      <alignment horizontal="center" vertical="center" shrinkToFit="1"/>
    </xf>
    <xf numFmtId="0" fontId="20" fillId="2" borderId="69" xfId="0" applyFont="1" applyFill="1" applyBorder="1" applyAlignment="1">
      <alignment horizontal="center" vertical="center" shrinkToFit="1"/>
    </xf>
    <xf numFmtId="0" fontId="32" fillId="0" borderId="70" xfId="0" applyFont="1" applyBorder="1" applyAlignment="1" applyProtection="1">
      <alignment horizontal="center" shrinkToFit="1"/>
      <protection locked="0"/>
    </xf>
    <xf numFmtId="0" fontId="34" fillId="0" borderId="61" xfId="0" applyFont="1" applyBorder="1" applyAlignment="1">
      <alignment horizontal="center" shrinkToFit="1"/>
    </xf>
    <xf numFmtId="0" fontId="29" fillId="0" borderId="0" xfId="1" applyFont="1" applyAlignment="1" applyProtection="1">
      <alignment horizontal="center" shrinkToFit="1"/>
    </xf>
    <xf numFmtId="0" fontId="17" fillId="2" borderId="14" xfId="0" applyFont="1" applyFill="1" applyBorder="1" applyAlignment="1">
      <alignment horizontal="center" vertical="center" shrinkToFit="1"/>
    </xf>
    <xf numFmtId="0" fontId="20" fillId="2" borderId="63" xfId="0" applyFont="1" applyFill="1" applyBorder="1" applyAlignment="1">
      <alignment horizontal="center" vertical="center" shrinkToFit="1"/>
    </xf>
    <xf numFmtId="0" fontId="20" fillId="2" borderId="64" xfId="0" applyFont="1" applyFill="1" applyBorder="1" applyAlignment="1">
      <alignment horizontal="center" vertical="center" shrinkToFit="1"/>
    </xf>
    <xf numFmtId="0" fontId="21" fillId="2" borderId="55" xfId="0" applyFont="1" applyFill="1" applyBorder="1" applyAlignment="1">
      <alignment horizontal="center" vertical="center" shrinkToFit="1"/>
    </xf>
    <xf numFmtId="0" fontId="21" fillId="2" borderId="56" xfId="0" applyFont="1" applyFill="1" applyBorder="1" applyAlignment="1">
      <alignment horizontal="center" vertical="center" shrinkToFit="1"/>
    </xf>
    <xf numFmtId="0" fontId="28" fillId="0" borderId="0" xfId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/>
    </xf>
    <xf numFmtId="0" fontId="18" fillId="0" borderId="54" xfId="0" applyFont="1" applyBorder="1" applyAlignment="1">
      <alignment horizontal="center"/>
    </xf>
    <xf numFmtId="0" fontId="17" fillId="2" borderId="62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/>
    </xf>
    <xf numFmtId="0" fontId="17" fillId="2" borderId="46" xfId="0" applyFont="1" applyFill="1" applyBorder="1" applyAlignment="1">
      <alignment horizontal="center"/>
    </xf>
  </cellXfs>
  <cellStyles count="3">
    <cellStyle name="ハイパーリンク" xfId="1" builtinId="8"/>
    <cellStyle name="桁区切り" xfId="2" builtinId="6"/>
    <cellStyle name="標準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新車・中古車登録数(１１年)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2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'車種別・千葉 (軽)'!#REF!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54F-41DA-9ECF-29827A23F963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'車種別・千葉 (軽)'!#REF!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54F-41DA-9ECF-29827A23F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132199807"/>
        <c:axId val="1"/>
        <c:axId val="0"/>
      </c:bar3DChart>
      <c:catAx>
        <c:axId val="11321998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㍻１１年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登録数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13219980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新車・中古車登録数(１１年)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2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車種別・全国!#REF!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8A1-4D30-8CAE-663FC61836C0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車種別・全国!#REF!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8A1-4D30-8CAE-663FC6183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132211039"/>
        <c:axId val="1"/>
        <c:axId val="0"/>
      </c:bar3DChart>
      <c:catAx>
        <c:axId val="11322110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㍻１１年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登録数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1322110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36554;&#31278;&#21029;&#12539;&#20840;&#22269;!C5"/><Relationship Id="rId2" Type="http://schemas.openxmlformats.org/officeDocument/2006/relationships/hyperlink" Target="#&#36554;&#31278;&#21029;&#12539;&#21315;&#33865;!C5"/><Relationship Id="rId1" Type="http://schemas.openxmlformats.org/officeDocument/2006/relationships/image" Target="../media/image1.png"/><Relationship Id="rId5" Type="http://schemas.openxmlformats.org/officeDocument/2006/relationships/hyperlink" Target="#'&#36554;&#31278;&#21029;&#12539;&#20840;&#22269; (&#36605;)'!C5"/><Relationship Id="rId4" Type="http://schemas.openxmlformats.org/officeDocument/2006/relationships/hyperlink" Target="#'&#36554;&#31278;&#21029;&#12539;&#21315;&#33865; (&#36605;)'!C5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104775</xdr:rowOff>
    </xdr:from>
    <xdr:to>
      <xdr:col>4</xdr:col>
      <xdr:colOff>266700</xdr:colOff>
      <xdr:row>1</xdr:row>
      <xdr:rowOff>114300</xdr:rowOff>
    </xdr:to>
    <xdr:pic>
      <xdr:nvPicPr>
        <xdr:cNvPr id="988856" name="Picture 1" descr="（社）日本自動車販売協会連合会">
          <a:extLst>
            <a:ext uri="{FF2B5EF4-FFF2-40B4-BE49-F238E27FC236}">
              <a16:creationId xmlns:a16="http://schemas.microsoft.com/office/drawing/2014/main" id="{53B21E81-63AD-4A9E-BBBD-919D6E272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04775"/>
          <a:ext cx="533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85725</xdr:colOff>
      <xdr:row>3</xdr:row>
      <xdr:rowOff>276225</xdr:rowOff>
    </xdr:from>
    <xdr:to>
      <xdr:col>2</xdr:col>
      <xdr:colOff>4552950</xdr:colOff>
      <xdr:row>4</xdr:row>
      <xdr:rowOff>342900</xdr:rowOff>
    </xdr:to>
    <xdr:sp macro="" textlink="">
      <xdr:nvSpPr>
        <xdr:cNvPr id="18434" name="Rectangle 2">
          <a:hlinkClick xmlns:r="http://schemas.openxmlformats.org/officeDocument/2006/relationships" r:id="rId2" tooltip="千葉県新車"/>
          <a:extLst>
            <a:ext uri="{FF2B5EF4-FFF2-40B4-BE49-F238E27FC236}">
              <a16:creationId xmlns:a16="http://schemas.microsoft.com/office/drawing/2014/main" id="{4616E983-AE18-4D9A-A30A-55ECBDE69F2A}"/>
            </a:ext>
          </a:extLst>
        </xdr:cNvPr>
        <xdr:cNvSpPr>
          <a:spLocks noChangeArrowheads="1"/>
        </xdr:cNvSpPr>
      </xdr:nvSpPr>
      <xdr:spPr bwMode="auto">
        <a:xfrm>
          <a:off x="1447800" y="1495425"/>
          <a:ext cx="4467225" cy="361950"/>
        </a:xfrm>
        <a:prstGeom prst="rect">
          <a:avLst/>
        </a:prstGeom>
        <a:solidFill>
          <a:srgbClr val="A6CAF0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A6CAF0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車種別・新車登録台数      （千葉県）</a:t>
          </a:r>
        </a:p>
      </xdr:txBody>
    </xdr:sp>
    <xdr:clientData/>
  </xdr:twoCellAnchor>
  <xdr:twoCellAnchor>
    <xdr:from>
      <xdr:col>2</xdr:col>
      <xdr:colOff>85725</xdr:colOff>
      <xdr:row>7</xdr:row>
      <xdr:rowOff>180975</xdr:rowOff>
    </xdr:from>
    <xdr:to>
      <xdr:col>2</xdr:col>
      <xdr:colOff>4552950</xdr:colOff>
      <xdr:row>8</xdr:row>
      <xdr:rowOff>342900</xdr:rowOff>
    </xdr:to>
    <xdr:sp macro="" textlink="">
      <xdr:nvSpPr>
        <xdr:cNvPr id="18435" name="Rectangle 3">
          <a:hlinkClick xmlns:r="http://schemas.openxmlformats.org/officeDocument/2006/relationships" r:id="rId3" tooltip="全国・新車"/>
          <a:extLst>
            <a:ext uri="{FF2B5EF4-FFF2-40B4-BE49-F238E27FC236}">
              <a16:creationId xmlns:a16="http://schemas.microsoft.com/office/drawing/2014/main" id="{81396A8D-99C6-49CF-AB77-5745650FFE49}"/>
            </a:ext>
          </a:extLst>
        </xdr:cNvPr>
        <xdr:cNvSpPr>
          <a:spLocks noChangeArrowheads="1"/>
        </xdr:cNvSpPr>
      </xdr:nvSpPr>
      <xdr:spPr bwMode="auto">
        <a:xfrm>
          <a:off x="1447800" y="2619375"/>
          <a:ext cx="4467225" cy="361950"/>
        </a:xfrm>
        <a:prstGeom prst="rect">
          <a:avLst/>
        </a:prstGeom>
        <a:solidFill>
          <a:srgbClr val="CC9CCC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CC9CCC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車種別・新車登録台数       （全　国）</a:t>
          </a:r>
        </a:p>
      </xdr:txBody>
    </xdr:sp>
    <xdr:clientData/>
  </xdr:twoCellAnchor>
  <xdr:twoCellAnchor>
    <xdr:from>
      <xdr:col>2</xdr:col>
      <xdr:colOff>85725</xdr:colOff>
      <xdr:row>5</xdr:row>
      <xdr:rowOff>180975</xdr:rowOff>
    </xdr:from>
    <xdr:to>
      <xdr:col>2</xdr:col>
      <xdr:colOff>4552950</xdr:colOff>
      <xdr:row>6</xdr:row>
      <xdr:rowOff>342900</xdr:rowOff>
    </xdr:to>
    <xdr:sp macro="" textlink="">
      <xdr:nvSpPr>
        <xdr:cNvPr id="18436" name="Rectangle 4">
          <a:hlinkClick xmlns:r="http://schemas.openxmlformats.org/officeDocument/2006/relationships" r:id="rId4" tooltip="千葉県・軽自動車"/>
          <a:extLst>
            <a:ext uri="{FF2B5EF4-FFF2-40B4-BE49-F238E27FC236}">
              <a16:creationId xmlns:a16="http://schemas.microsoft.com/office/drawing/2014/main" id="{AB795E47-3A48-4F37-A000-522028D1AFF7}"/>
            </a:ext>
          </a:extLst>
        </xdr:cNvPr>
        <xdr:cNvSpPr>
          <a:spLocks noChangeArrowheads="1"/>
        </xdr:cNvSpPr>
      </xdr:nvSpPr>
      <xdr:spPr bwMode="auto">
        <a:xfrm>
          <a:off x="1447800" y="2057400"/>
          <a:ext cx="4467225" cy="361950"/>
        </a:xfrm>
        <a:prstGeom prst="rect">
          <a:avLst/>
        </a:prstGeom>
        <a:solidFill>
          <a:srgbClr val="A6CAF0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A6CAF0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車種別・軽自動車届出台数（千葉県）</a:t>
          </a:r>
        </a:p>
      </xdr:txBody>
    </xdr:sp>
    <xdr:clientData/>
  </xdr:twoCellAnchor>
  <xdr:twoCellAnchor>
    <xdr:from>
      <xdr:col>2</xdr:col>
      <xdr:colOff>85725</xdr:colOff>
      <xdr:row>9</xdr:row>
      <xdr:rowOff>171450</xdr:rowOff>
    </xdr:from>
    <xdr:to>
      <xdr:col>2</xdr:col>
      <xdr:colOff>4552950</xdr:colOff>
      <xdr:row>10</xdr:row>
      <xdr:rowOff>333375</xdr:rowOff>
    </xdr:to>
    <xdr:sp macro="" textlink="">
      <xdr:nvSpPr>
        <xdr:cNvPr id="18437" name="Rectangle 5">
          <a:hlinkClick xmlns:r="http://schemas.openxmlformats.org/officeDocument/2006/relationships" r:id="rId5" tooltip="全国・軽自動車"/>
          <a:extLst>
            <a:ext uri="{FF2B5EF4-FFF2-40B4-BE49-F238E27FC236}">
              <a16:creationId xmlns:a16="http://schemas.microsoft.com/office/drawing/2014/main" id="{5EB79FFB-D649-49AC-8010-23956FBB8D57}"/>
            </a:ext>
          </a:extLst>
        </xdr:cNvPr>
        <xdr:cNvSpPr>
          <a:spLocks noChangeArrowheads="1"/>
        </xdr:cNvSpPr>
      </xdr:nvSpPr>
      <xdr:spPr bwMode="auto">
        <a:xfrm>
          <a:off x="1447800" y="3171825"/>
          <a:ext cx="4467225" cy="361950"/>
        </a:xfrm>
        <a:prstGeom prst="rect">
          <a:avLst/>
        </a:prstGeom>
        <a:solidFill>
          <a:srgbClr val="CC9CCC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CC9CCC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車種別・軽自動車届出台数（全　国）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20</xdr:col>
      <xdr:colOff>295275</xdr:colOff>
      <xdr:row>0</xdr:row>
      <xdr:rowOff>0</xdr:rowOff>
    </xdr:to>
    <xdr:graphicFrame macro="">
      <xdr:nvGraphicFramePr>
        <xdr:cNvPr id="357822" name="Chart 1">
          <a:extLst>
            <a:ext uri="{FF2B5EF4-FFF2-40B4-BE49-F238E27FC236}">
              <a16:creationId xmlns:a16="http://schemas.microsoft.com/office/drawing/2014/main" id="{2729D119-7735-44FF-8878-FABC44FE3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29</xdr:col>
      <xdr:colOff>295275</xdr:colOff>
      <xdr:row>0</xdr:row>
      <xdr:rowOff>0</xdr:rowOff>
    </xdr:to>
    <xdr:graphicFrame macro="">
      <xdr:nvGraphicFramePr>
        <xdr:cNvPr id="316882" name="Chart 1">
          <a:extLst>
            <a:ext uri="{FF2B5EF4-FFF2-40B4-BE49-F238E27FC236}">
              <a16:creationId xmlns:a16="http://schemas.microsoft.com/office/drawing/2014/main" id="{2E195657-710A-4601-9405-3683B970C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55</xdr:row>
      <xdr:rowOff>76200</xdr:rowOff>
    </xdr:from>
    <xdr:to>
      <xdr:col>6</xdr:col>
      <xdr:colOff>190500</xdr:colOff>
      <xdr:row>61</xdr:row>
      <xdr:rowOff>57150</xdr:rowOff>
    </xdr:to>
    <xdr:sp macro="" textlink="">
      <xdr:nvSpPr>
        <xdr:cNvPr id="21520" name="Text Box 16">
          <a:extLst>
            <a:ext uri="{FF2B5EF4-FFF2-40B4-BE49-F238E27FC236}">
              <a16:creationId xmlns:a16="http://schemas.microsoft.com/office/drawing/2014/main" id="{B70A8FEC-4ED4-44E9-98A7-6808504B9003}"/>
            </a:ext>
          </a:extLst>
        </xdr:cNvPr>
        <xdr:cNvSpPr txBox="1">
          <a:spLocks noChangeArrowheads="1"/>
        </xdr:cNvSpPr>
      </xdr:nvSpPr>
      <xdr:spPr bwMode="auto">
        <a:xfrm>
          <a:off x="228600" y="13716000"/>
          <a:ext cx="3695700" cy="895350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prstDash val="dashDot"/>
          <a:miter lim="800000"/>
          <a:headEnd/>
          <a:tailEnd/>
        </a:ln>
      </xdr:spPr>
      <xdr:txBody>
        <a:bodyPr vertOverflow="clip" wrap="square" lIns="64008" tIns="27432" rIns="64008" bIns="27432" anchor="ctr" upright="1"/>
        <a:lstStyle/>
        <a:p>
          <a:pPr algn="ctr" rtl="0">
            <a:defRPr sz="1000"/>
          </a:pPr>
          <a:r>
            <a:rPr lang="ja-JP" altLang="en-US" sz="2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平成１７年１１月分集計中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F15"/>
  <sheetViews>
    <sheetView showGridLines="0" showRowColHeaders="0" showZeros="0" tabSelected="1" showOutlineSymbols="0" view="pageBreakPreview" zoomScale="130" zoomScaleNormal="100" zoomScaleSheetLayoutView="130" workbookViewId="0">
      <selection activeCell="C12" sqref="C12"/>
    </sheetView>
  </sheetViews>
  <sheetFormatPr defaultRowHeight="13.5"/>
  <cols>
    <col min="1" max="1" width="13.625" style="1" customWidth="1"/>
    <col min="2" max="2" width="4.25" style="1" customWidth="1"/>
    <col min="3" max="3" width="61.875" style="1" customWidth="1"/>
    <col min="4" max="4" width="8.5" style="1" customWidth="1"/>
    <col min="5" max="5" width="9" style="1"/>
    <col min="6" max="6" width="28.375" style="1" customWidth="1"/>
    <col min="7" max="16384" width="9" style="1"/>
  </cols>
  <sheetData>
    <row r="1" spans="1:6" ht="37.5" customHeight="1">
      <c r="A1" s="252" t="s">
        <v>47</v>
      </c>
      <c r="B1" s="252"/>
      <c r="C1" s="252"/>
      <c r="D1" s="252"/>
      <c r="E1" s="3"/>
      <c r="F1" s="2"/>
    </row>
    <row r="2" spans="1:6" ht="26.25" customHeight="1">
      <c r="A2" s="4"/>
      <c r="B2" s="4"/>
      <c r="C2" s="5" t="s">
        <v>82</v>
      </c>
      <c r="D2" s="4"/>
      <c r="E2" s="3"/>
      <c r="F2" s="2"/>
    </row>
    <row r="3" spans="1:6" ht="32.25" customHeight="1">
      <c r="A3" s="6"/>
      <c r="B3" s="7"/>
      <c r="C3" s="8" t="s">
        <v>48</v>
      </c>
      <c r="D3" s="9"/>
      <c r="E3" s="9"/>
      <c r="F3" s="10"/>
    </row>
    <row r="4" spans="1:6" ht="23.25" customHeight="1">
      <c r="A4" s="10"/>
      <c r="B4" s="10"/>
      <c r="C4" s="11"/>
      <c r="D4" s="10"/>
      <c r="E4" s="10"/>
      <c r="F4" s="10"/>
    </row>
    <row r="5" spans="1:6" ht="28.5" customHeight="1">
      <c r="A5" s="12"/>
      <c r="B5" s="13"/>
      <c r="C5" s="14"/>
      <c r="D5" s="10"/>
      <c r="E5" s="10"/>
      <c r="F5" s="10"/>
    </row>
    <row r="6" spans="1:6" ht="15.75" customHeight="1">
      <c r="A6" s="12"/>
      <c r="B6" s="13"/>
      <c r="C6" s="13"/>
      <c r="D6" s="10"/>
      <c r="E6" s="10"/>
      <c r="F6" s="10"/>
    </row>
    <row r="7" spans="1:6" ht="28.5" customHeight="1">
      <c r="A7" s="12"/>
      <c r="B7" s="13"/>
      <c r="C7" s="14"/>
      <c r="D7" s="10"/>
      <c r="E7" s="10"/>
      <c r="F7" s="10"/>
    </row>
    <row r="8" spans="1:6" ht="15.75" customHeight="1">
      <c r="A8" s="12"/>
      <c r="B8" s="13"/>
      <c r="C8" s="13"/>
      <c r="D8" s="10"/>
      <c r="E8" s="10"/>
      <c r="F8" s="10"/>
    </row>
    <row r="9" spans="1:6" ht="28.5" customHeight="1">
      <c r="A9" s="12"/>
      <c r="B9" s="13"/>
      <c r="C9" s="14"/>
      <c r="D9" s="10"/>
      <c r="E9" s="10"/>
      <c r="F9" s="10"/>
    </row>
    <row r="10" spans="1:6" ht="15.75" customHeight="1">
      <c r="A10" s="12"/>
      <c r="B10" s="13"/>
      <c r="C10" s="13"/>
      <c r="D10" s="10"/>
      <c r="E10" s="10"/>
      <c r="F10" s="10"/>
    </row>
    <row r="11" spans="1:6" ht="28.5" customHeight="1">
      <c r="A11" s="12"/>
      <c r="B11" s="13"/>
      <c r="C11" s="14"/>
      <c r="D11" s="10"/>
      <c r="E11" s="10"/>
      <c r="F11" s="10"/>
    </row>
    <row r="12" spans="1:6" ht="28.5">
      <c r="A12" s="10"/>
      <c r="B12" s="15"/>
      <c r="C12" s="11"/>
      <c r="D12" s="10"/>
      <c r="E12" s="10"/>
      <c r="F12" s="10"/>
    </row>
    <row r="13" spans="1:6">
      <c r="A13" s="10"/>
      <c r="B13" s="10"/>
      <c r="C13" s="10"/>
      <c r="D13" s="10"/>
      <c r="E13" s="10"/>
      <c r="F13" s="10"/>
    </row>
    <row r="14" spans="1:6">
      <c r="A14" s="10"/>
      <c r="B14" s="10"/>
      <c r="C14" s="10"/>
      <c r="D14" s="10"/>
      <c r="E14" s="10"/>
      <c r="F14" s="10"/>
    </row>
    <row r="15" spans="1:6">
      <c r="A15" s="10"/>
      <c r="B15" s="10"/>
      <c r="C15" s="10"/>
      <c r="D15" s="10"/>
      <c r="E15" s="10"/>
      <c r="F15" s="10"/>
    </row>
  </sheetData>
  <sheetProtection sheet="1" objects="1" scenarios="1"/>
  <mergeCells count="1">
    <mergeCell ref="A1:D1"/>
  </mergeCells>
  <phoneticPr fontId="2"/>
  <dataValidations count="1">
    <dataValidation type="list" allowBlank="1" showInputMessage="1" showErrorMessage="1" sqref="A5:A11" xr:uid="{00000000-0002-0000-0000-000000000000}">
      <formula1>"集計中"</formula1>
    </dataValidation>
  </dataValidations>
  <printOptions horizontalCentered="1" verticalCentered="1"/>
  <pageMargins left="0.2" right="0.19685039370078741" top="0.56000000000000005" bottom="0.98425196850393704" header="0.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  <pageSetUpPr fitToPage="1"/>
  </sheetPr>
  <dimension ref="A1:AG31"/>
  <sheetViews>
    <sheetView showGridLines="0" showZeros="0" view="pageBreakPreview" zoomScaleNormal="100" zoomScaleSheetLayoutView="100" workbookViewId="0">
      <pane xSplit="2" ySplit="4" topLeftCell="G5" activePane="bottomRight" state="frozen"/>
      <selection activeCell="C5" sqref="C5"/>
      <selection pane="topRight" activeCell="C5" sqref="C5"/>
      <selection pane="bottomLeft" activeCell="C5" sqref="C5"/>
      <selection pane="bottomRight" activeCell="AD5" sqref="AD5"/>
    </sheetView>
  </sheetViews>
  <sheetFormatPr defaultRowHeight="12"/>
  <cols>
    <col min="1" max="1" width="0.875" style="17" customWidth="1"/>
    <col min="2" max="4" width="6.125" style="17" customWidth="1"/>
    <col min="5" max="5" width="5.5" style="17" bestFit="1" customWidth="1"/>
    <col min="6" max="7" width="6.125" style="17" customWidth="1"/>
    <col min="8" max="8" width="5.5" style="17" customWidth="1"/>
    <col min="9" max="10" width="7" style="17" customWidth="1"/>
    <col min="11" max="11" width="5.5" style="17" customWidth="1"/>
    <col min="12" max="13" width="5.875" style="17" customWidth="1"/>
    <col min="14" max="14" width="6.25" style="17" customWidth="1"/>
    <col min="15" max="16" width="5.25" style="17" customWidth="1"/>
    <col min="17" max="17" width="5.5" style="17" customWidth="1"/>
    <col min="18" max="19" width="4" style="17" customWidth="1"/>
    <col min="20" max="21" width="6.25" style="17" customWidth="1"/>
    <col min="22" max="22" width="5.5" style="17" customWidth="1"/>
    <col min="23" max="24" width="4.125" style="17" customWidth="1"/>
    <col min="25" max="25" width="5.5" style="17" customWidth="1"/>
    <col min="26" max="27" width="5.125" style="17" customWidth="1"/>
    <col min="28" max="29" width="7.75" style="17" customWidth="1"/>
    <col min="30" max="30" width="5.875" style="17" customWidth="1"/>
    <col min="31" max="31" width="6.5" style="17" customWidth="1"/>
    <col min="32" max="38" width="6.875" style="17" customWidth="1"/>
    <col min="39" max="43" width="9.125" style="17" bestFit="1" customWidth="1"/>
    <col min="44" max="44" width="9.25" style="17" bestFit="1" customWidth="1"/>
    <col min="45" max="16384" width="9" style="17"/>
  </cols>
  <sheetData>
    <row r="1" spans="1:32" ht="36.75" customHeight="1">
      <c r="A1" s="260" t="s">
        <v>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16" t="s">
        <v>79</v>
      </c>
      <c r="AD1" s="16"/>
    </row>
    <row r="2" spans="1:32" ht="21.75" customHeight="1" thickBot="1">
      <c r="B2" s="18" t="s">
        <v>77</v>
      </c>
      <c r="AB2" s="268" t="s">
        <v>41</v>
      </c>
      <c r="AC2" s="268"/>
      <c r="AD2" s="268"/>
    </row>
    <row r="3" spans="1:32" ht="27.75" customHeight="1">
      <c r="B3" s="254"/>
      <c r="C3" s="19" t="s">
        <v>37</v>
      </c>
      <c r="D3" s="19"/>
      <c r="E3" s="19"/>
      <c r="F3" s="264" t="s">
        <v>38</v>
      </c>
      <c r="G3" s="265"/>
      <c r="H3" s="265"/>
      <c r="I3" s="22" t="s">
        <v>28</v>
      </c>
      <c r="J3" s="23"/>
      <c r="K3" s="24"/>
      <c r="L3" s="25" t="s">
        <v>36</v>
      </c>
      <c r="M3" s="19"/>
      <c r="N3" s="19"/>
      <c r="O3" s="19" t="s">
        <v>35</v>
      </c>
      <c r="P3" s="19"/>
      <c r="Q3" s="19"/>
      <c r="R3" s="258" t="s">
        <v>40</v>
      </c>
      <c r="S3" s="259"/>
      <c r="T3" s="261" t="s">
        <v>29</v>
      </c>
      <c r="U3" s="262"/>
      <c r="V3" s="263"/>
      <c r="W3" s="265" t="s">
        <v>31</v>
      </c>
      <c r="X3" s="265"/>
      <c r="Y3" s="271"/>
      <c r="Z3" s="258" t="s">
        <v>27</v>
      </c>
      <c r="AA3" s="265"/>
      <c r="AB3" s="266" t="s">
        <v>14</v>
      </c>
      <c r="AC3" s="256" t="s">
        <v>15</v>
      </c>
      <c r="AD3" s="269" t="s">
        <v>30</v>
      </c>
    </row>
    <row r="4" spans="1:32" ht="27.75" customHeight="1">
      <c r="B4" s="255"/>
      <c r="C4" s="20" t="s">
        <v>19</v>
      </c>
      <c r="D4" s="27" t="s">
        <v>20</v>
      </c>
      <c r="E4" s="28" t="s">
        <v>10</v>
      </c>
      <c r="F4" s="20" t="s">
        <v>19</v>
      </c>
      <c r="G4" s="27" t="s">
        <v>21</v>
      </c>
      <c r="H4" s="29" t="s">
        <v>10</v>
      </c>
      <c r="I4" s="30" t="s">
        <v>22</v>
      </c>
      <c r="J4" s="31" t="s">
        <v>23</v>
      </c>
      <c r="K4" s="32" t="s">
        <v>10</v>
      </c>
      <c r="L4" s="21" t="s">
        <v>19</v>
      </c>
      <c r="M4" s="27" t="s">
        <v>21</v>
      </c>
      <c r="N4" s="28" t="s">
        <v>10</v>
      </c>
      <c r="O4" s="20" t="s">
        <v>19</v>
      </c>
      <c r="P4" s="27" t="s">
        <v>21</v>
      </c>
      <c r="Q4" s="28" t="s">
        <v>10</v>
      </c>
      <c r="R4" s="33" t="s">
        <v>19</v>
      </c>
      <c r="S4" s="34" t="s">
        <v>21</v>
      </c>
      <c r="T4" s="30" t="s">
        <v>24</v>
      </c>
      <c r="U4" s="31" t="s">
        <v>25</v>
      </c>
      <c r="V4" s="32" t="s">
        <v>10</v>
      </c>
      <c r="W4" s="21" t="s">
        <v>19</v>
      </c>
      <c r="X4" s="27" t="s">
        <v>21</v>
      </c>
      <c r="Y4" s="26" t="s">
        <v>10</v>
      </c>
      <c r="Z4" s="35" t="s">
        <v>19</v>
      </c>
      <c r="AA4" s="36" t="s">
        <v>21</v>
      </c>
      <c r="AB4" s="267"/>
      <c r="AC4" s="257"/>
      <c r="AD4" s="270"/>
    </row>
    <row r="5" spans="1:32" ht="27.75" customHeight="1">
      <c r="B5" s="37" t="s">
        <v>74</v>
      </c>
      <c r="C5" s="121">
        <v>6817</v>
      </c>
      <c r="D5" s="122">
        <v>6782</v>
      </c>
      <c r="E5" s="39">
        <f>IF(ISERROR(C5*100/D5),"",C5*100/D5)</f>
        <v>100.51607195517546</v>
      </c>
      <c r="F5" s="121">
        <v>3142</v>
      </c>
      <c r="G5" s="122">
        <v>2877</v>
      </c>
      <c r="H5" s="40">
        <f t="shared" ref="H5:H19" si="0">IF(ISERROR(F5*100/G5),"",F5*100/G5)</f>
        <v>109.21098366353841</v>
      </c>
      <c r="I5" s="131">
        <f>SUM(C5,F5)</f>
        <v>9959</v>
      </c>
      <c r="J5" s="125">
        <f>SUM(D5,G5)</f>
        <v>9659</v>
      </c>
      <c r="K5" s="41">
        <f t="shared" ref="K5:K19" si="1">IF(ISERROR(I5*100/J5),"",I5*100/J5)</f>
        <v>103.10591158505021</v>
      </c>
      <c r="L5" s="126">
        <v>436</v>
      </c>
      <c r="M5" s="122">
        <v>372</v>
      </c>
      <c r="N5" s="39">
        <f t="shared" ref="N5:N19" si="2">IF(ISERROR(L5*100/M5),"",L5*100/M5)</f>
        <v>117.20430107526882</v>
      </c>
      <c r="O5" s="121">
        <v>535</v>
      </c>
      <c r="P5" s="122">
        <v>615</v>
      </c>
      <c r="Q5" s="39">
        <f t="shared" ref="Q5:Q19" si="3">IF(ISERROR(O5*100/P5),"",O5*100/P5)</f>
        <v>86.99186991869918</v>
      </c>
      <c r="R5" s="187"/>
      <c r="S5" s="126"/>
      <c r="T5" s="131">
        <f>SUM(L5,O5)</f>
        <v>971</v>
      </c>
      <c r="U5" s="125">
        <f>SUM(M5,P5)</f>
        <v>987</v>
      </c>
      <c r="V5" s="41">
        <f t="shared" ref="V5:V19" si="4">IF(ISERROR(T5*100/U5),"",T5*100/U5)</f>
        <v>98.378926038500509</v>
      </c>
      <c r="W5" s="126">
        <v>26</v>
      </c>
      <c r="X5" s="122">
        <v>41</v>
      </c>
      <c r="Y5" s="39">
        <f t="shared" ref="Y5:Y19" si="5">IF(ISERROR(W5*100/X5),"",W5*100/X5)</f>
        <v>63.414634146341463</v>
      </c>
      <c r="Z5" s="129">
        <v>251</v>
      </c>
      <c r="AA5" s="130">
        <v>267</v>
      </c>
      <c r="AB5" s="131">
        <f>SUM(I5,T5,W5,Z5)</f>
        <v>11207</v>
      </c>
      <c r="AC5" s="132">
        <f>AA5+X5+P5+M5+G5+D5</f>
        <v>10954</v>
      </c>
      <c r="AD5" s="133">
        <f t="shared" ref="AD5:AD19" si="6">IF(ISERROR(AB5*100/AC5),"",AB5*100/AC5)</f>
        <v>102.30965857221106</v>
      </c>
    </row>
    <row r="6" spans="1:32" ht="27.75" customHeight="1">
      <c r="B6" s="37" t="s">
        <v>11</v>
      </c>
      <c r="C6" s="121"/>
      <c r="D6" s="122">
        <v>7050</v>
      </c>
      <c r="E6" s="39">
        <f t="shared" ref="E6:E19" si="7">IF(ISERROR(C6*100/D6),"",C6*100/D6)</f>
        <v>0</v>
      </c>
      <c r="F6" s="121"/>
      <c r="G6" s="122">
        <v>2659</v>
      </c>
      <c r="H6" s="40">
        <f t="shared" si="0"/>
        <v>0</v>
      </c>
      <c r="I6" s="131">
        <f t="shared" ref="I6:I17" si="8">SUM(C6,F6)</f>
        <v>0</v>
      </c>
      <c r="J6" s="125">
        <f t="shared" ref="J6:J16" si="9">SUM(D6,G6)</f>
        <v>9709</v>
      </c>
      <c r="K6" s="41">
        <f t="shared" si="1"/>
        <v>0</v>
      </c>
      <c r="L6" s="126"/>
      <c r="M6" s="122">
        <v>435</v>
      </c>
      <c r="N6" s="39">
        <f t="shared" si="2"/>
        <v>0</v>
      </c>
      <c r="O6" s="121"/>
      <c r="P6" s="122">
        <v>457</v>
      </c>
      <c r="Q6" s="39">
        <f t="shared" si="3"/>
        <v>0</v>
      </c>
      <c r="R6" s="187"/>
      <c r="S6" s="126"/>
      <c r="T6" s="131">
        <f t="shared" ref="T6:T17" si="10">SUM(L6,O6)</f>
        <v>0</v>
      </c>
      <c r="U6" s="125">
        <f t="shared" ref="U6:U16" si="11">SUM(M6,P6)</f>
        <v>892</v>
      </c>
      <c r="V6" s="41">
        <f t="shared" si="4"/>
        <v>0</v>
      </c>
      <c r="W6" s="126"/>
      <c r="X6" s="122">
        <v>29</v>
      </c>
      <c r="Y6" s="39">
        <f t="shared" si="5"/>
        <v>0</v>
      </c>
      <c r="Z6" s="129"/>
      <c r="AA6" s="130">
        <v>323</v>
      </c>
      <c r="AB6" s="131">
        <f>SUM(I6,T6,W6,Z6)</f>
        <v>0</v>
      </c>
      <c r="AC6" s="132">
        <f t="shared" ref="AC6:AC17" si="12">AA6+X6+P6+M6+G6+D6</f>
        <v>10953</v>
      </c>
      <c r="AD6" s="133">
        <f t="shared" si="6"/>
        <v>0</v>
      </c>
    </row>
    <row r="7" spans="1:32" ht="27.75" customHeight="1">
      <c r="B7" s="37" t="s">
        <v>12</v>
      </c>
      <c r="C7" s="121"/>
      <c r="D7" s="122">
        <v>8710</v>
      </c>
      <c r="E7" s="39">
        <f t="shared" si="7"/>
        <v>0</v>
      </c>
      <c r="F7" s="121"/>
      <c r="G7" s="122">
        <v>3058</v>
      </c>
      <c r="H7" s="40">
        <f t="shared" si="0"/>
        <v>0</v>
      </c>
      <c r="I7" s="131">
        <f t="shared" si="8"/>
        <v>0</v>
      </c>
      <c r="J7" s="132">
        <f t="shared" si="9"/>
        <v>11768</v>
      </c>
      <c r="K7" s="41">
        <f t="shared" si="1"/>
        <v>0</v>
      </c>
      <c r="L7" s="126"/>
      <c r="M7" s="122">
        <v>664</v>
      </c>
      <c r="N7" s="39">
        <f t="shared" si="2"/>
        <v>0</v>
      </c>
      <c r="O7" s="121"/>
      <c r="P7" s="122">
        <v>688</v>
      </c>
      <c r="Q7" s="39">
        <f t="shared" si="3"/>
        <v>0</v>
      </c>
      <c r="R7" s="187"/>
      <c r="S7" s="126"/>
      <c r="T7" s="131">
        <f t="shared" si="10"/>
        <v>0</v>
      </c>
      <c r="U7" s="132">
        <f t="shared" si="11"/>
        <v>1352</v>
      </c>
      <c r="V7" s="41">
        <f t="shared" si="4"/>
        <v>0</v>
      </c>
      <c r="W7" s="126"/>
      <c r="X7" s="122">
        <v>53</v>
      </c>
      <c r="Y7" s="39">
        <f t="shared" si="5"/>
        <v>0</v>
      </c>
      <c r="Z7" s="129"/>
      <c r="AA7" s="130">
        <v>360</v>
      </c>
      <c r="AB7" s="131">
        <f>SUM(I7,T7,W7,Z7)</f>
        <v>0</v>
      </c>
      <c r="AC7" s="132">
        <f t="shared" si="12"/>
        <v>13533</v>
      </c>
      <c r="AD7" s="133">
        <f t="shared" si="6"/>
        <v>0</v>
      </c>
    </row>
    <row r="8" spans="1:32" ht="27.75" customHeight="1">
      <c r="B8" s="37" t="s">
        <v>13</v>
      </c>
      <c r="C8" s="121"/>
      <c r="D8" s="122">
        <v>6105</v>
      </c>
      <c r="E8" s="39">
        <f t="shared" si="7"/>
        <v>0</v>
      </c>
      <c r="F8" s="121"/>
      <c r="G8" s="122">
        <v>2359</v>
      </c>
      <c r="H8" s="40">
        <f t="shared" si="0"/>
        <v>0</v>
      </c>
      <c r="I8" s="131">
        <f t="shared" si="8"/>
        <v>0</v>
      </c>
      <c r="J8" s="125">
        <f t="shared" si="9"/>
        <v>8464</v>
      </c>
      <c r="K8" s="41">
        <f t="shared" si="1"/>
        <v>0</v>
      </c>
      <c r="L8" s="126"/>
      <c r="M8" s="122">
        <v>446</v>
      </c>
      <c r="N8" s="39">
        <f t="shared" si="2"/>
        <v>0</v>
      </c>
      <c r="O8" s="121"/>
      <c r="P8" s="122">
        <v>607</v>
      </c>
      <c r="Q8" s="39">
        <f t="shared" si="3"/>
        <v>0</v>
      </c>
      <c r="R8" s="188"/>
      <c r="S8" s="189"/>
      <c r="T8" s="131">
        <f>SUM(L8,O8,R8)</f>
        <v>0</v>
      </c>
      <c r="U8" s="125">
        <f>SUM(M8,P8,S8)</f>
        <v>1053</v>
      </c>
      <c r="V8" s="41">
        <f t="shared" si="4"/>
        <v>0</v>
      </c>
      <c r="W8" s="126"/>
      <c r="X8" s="122">
        <v>37</v>
      </c>
      <c r="Y8" s="39">
        <f t="shared" si="5"/>
        <v>0</v>
      </c>
      <c r="Z8" s="129"/>
      <c r="AA8" s="130">
        <v>277</v>
      </c>
      <c r="AB8" s="131">
        <f t="shared" ref="AB8:AB10" si="13">SUM(I8,T8,W8,Z8)</f>
        <v>0</v>
      </c>
      <c r="AC8" s="125">
        <f t="shared" si="12"/>
        <v>9831</v>
      </c>
      <c r="AD8" s="133">
        <f t="shared" si="6"/>
        <v>0</v>
      </c>
      <c r="AF8" s="17" t="s">
        <v>67</v>
      </c>
    </row>
    <row r="9" spans="1:32" ht="27.75" customHeight="1">
      <c r="B9" s="37" t="s">
        <v>1</v>
      </c>
      <c r="C9" s="121"/>
      <c r="D9" s="122">
        <v>5708</v>
      </c>
      <c r="E9" s="39">
        <f t="shared" si="7"/>
        <v>0</v>
      </c>
      <c r="F9" s="121"/>
      <c r="G9" s="122">
        <v>2318</v>
      </c>
      <c r="H9" s="40">
        <f t="shared" si="0"/>
        <v>0</v>
      </c>
      <c r="I9" s="131">
        <f t="shared" si="8"/>
        <v>0</v>
      </c>
      <c r="J9" s="125">
        <f t="shared" si="9"/>
        <v>8026</v>
      </c>
      <c r="K9" s="41">
        <f t="shared" si="1"/>
        <v>0</v>
      </c>
      <c r="L9" s="126"/>
      <c r="M9" s="122">
        <v>450</v>
      </c>
      <c r="N9" s="39">
        <f t="shared" si="2"/>
        <v>0</v>
      </c>
      <c r="O9" s="121"/>
      <c r="P9" s="122">
        <v>541</v>
      </c>
      <c r="Q9" s="39">
        <f t="shared" si="3"/>
        <v>0</v>
      </c>
      <c r="R9" s="188"/>
      <c r="S9" s="189"/>
      <c r="T9" s="131">
        <f t="shared" si="10"/>
        <v>0</v>
      </c>
      <c r="U9" s="125">
        <f t="shared" si="11"/>
        <v>991</v>
      </c>
      <c r="V9" s="41">
        <f t="shared" si="4"/>
        <v>0</v>
      </c>
      <c r="W9" s="126"/>
      <c r="X9" s="122">
        <v>39</v>
      </c>
      <c r="Y9" s="39">
        <f t="shared" si="5"/>
        <v>0</v>
      </c>
      <c r="Z9" s="129"/>
      <c r="AA9" s="130">
        <v>259</v>
      </c>
      <c r="AB9" s="131">
        <f t="shared" si="13"/>
        <v>0</v>
      </c>
      <c r="AC9" s="125">
        <f t="shared" si="12"/>
        <v>9315</v>
      </c>
      <c r="AD9" s="133">
        <f t="shared" si="6"/>
        <v>0</v>
      </c>
    </row>
    <row r="10" spans="1:32" ht="27.75" customHeight="1">
      <c r="B10" s="42" t="s">
        <v>2</v>
      </c>
      <c r="C10" s="136"/>
      <c r="D10" s="137">
        <v>7167</v>
      </c>
      <c r="E10" s="44">
        <f t="shared" si="7"/>
        <v>0</v>
      </c>
      <c r="F10" s="136"/>
      <c r="G10" s="137">
        <v>2811</v>
      </c>
      <c r="H10" s="45">
        <f t="shared" si="0"/>
        <v>0</v>
      </c>
      <c r="I10" s="146">
        <f t="shared" si="8"/>
        <v>0</v>
      </c>
      <c r="J10" s="140">
        <f t="shared" si="9"/>
        <v>9978</v>
      </c>
      <c r="K10" s="46">
        <f t="shared" si="1"/>
        <v>0</v>
      </c>
      <c r="L10" s="141"/>
      <c r="M10" s="137">
        <v>591</v>
      </c>
      <c r="N10" s="44">
        <f t="shared" si="2"/>
        <v>0</v>
      </c>
      <c r="O10" s="136"/>
      <c r="P10" s="137">
        <v>609</v>
      </c>
      <c r="Q10" s="44">
        <f t="shared" si="3"/>
        <v>0</v>
      </c>
      <c r="R10" s="190"/>
      <c r="S10" s="141"/>
      <c r="T10" s="146">
        <f t="shared" si="10"/>
        <v>0</v>
      </c>
      <c r="U10" s="140">
        <f t="shared" si="11"/>
        <v>1200</v>
      </c>
      <c r="V10" s="46">
        <f t="shared" si="4"/>
        <v>0</v>
      </c>
      <c r="W10" s="141"/>
      <c r="X10" s="137">
        <v>39</v>
      </c>
      <c r="Y10" s="44">
        <f t="shared" si="5"/>
        <v>0</v>
      </c>
      <c r="Z10" s="144"/>
      <c r="AA10" s="145">
        <v>345</v>
      </c>
      <c r="AB10" s="146">
        <f t="shared" si="13"/>
        <v>0</v>
      </c>
      <c r="AC10" s="140">
        <f t="shared" si="12"/>
        <v>11562</v>
      </c>
      <c r="AD10" s="147">
        <f t="shared" si="6"/>
        <v>0</v>
      </c>
    </row>
    <row r="11" spans="1:32" ht="27.75" customHeight="1">
      <c r="B11" s="100" t="s">
        <v>44</v>
      </c>
      <c r="C11" s="148">
        <f>SUBTOTAL(9,C5:C10)</f>
        <v>6817</v>
      </c>
      <c r="D11" s="149">
        <v>41522</v>
      </c>
      <c r="E11" s="48">
        <f t="shared" si="7"/>
        <v>16.417802610664225</v>
      </c>
      <c r="F11" s="148">
        <f>SUBTOTAL(9,F5:F10)</f>
        <v>3142</v>
      </c>
      <c r="G11" s="149">
        <v>16082</v>
      </c>
      <c r="H11" s="49">
        <f t="shared" si="0"/>
        <v>19.537370973759483</v>
      </c>
      <c r="I11" s="150">
        <f>SUBTOTAL(9,I5:I10)</f>
        <v>9959</v>
      </c>
      <c r="J11" s="151">
        <f>SUBTOTAL(9,J5:J10)</f>
        <v>57604</v>
      </c>
      <c r="K11" s="50">
        <f t="shared" si="1"/>
        <v>17.288729949309076</v>
      </c>
      <c r="L11" s="152">
        <f>SUBTOTAL(9,L5:L10)</f>
        <v>436</v>
      </c>
      <c r="M11" s="149">
        <v>2958</v>
      </c>
      <c r="N11" s="51">
        <f t="shared" si="2"/>
        <v>14.739688979039892</v>
      </c>
      <c r="O11" s="148">
        <f>SUBTOTAL(9,O5:O10)</f>
        <v>535</v>
      </c>
      <c r="P11" s="149">
        <v>3517</v>
      </c>
      <c r="Q11" s="48">
        <f t="shared" si="3"/>
        <v>15.211828262723913</v>
      </c>
      <c r="R11" s="191">
        <f>SUBTOTAL(9,R5:R10)</f>
        <v>0</v>
      </c>
      <c r="S11" s="152">
        <f>SUBTOTAL(9,S5:S10)</f>
        <v>0</v>
      </c>
      <c r="T11" s="150">
        <f>SUBTOTAL(9,T5:T10)</f>
        <v>971</v>
      </c>
      <c r="U11" s="151">
        <f>SUBTOTAL(9,U5:U10)</f>
        <v>6475</v>
      </c>
      <c r="V11" s="52">
        <f t="shared" si="4"/>
        <v>14.996138996138995</v>
      </c>
      <c r="W11" s="152">
        <f>SUBTOTAL(9,W5:W10)</f>
        <v>26</v>
      </c>
      <c r="X11" s="149">
        <v>238</v>
      </c>
      <c r="Y11" s="51">
        <f t="shared" si="5"/>
        <v>10.92436974789916</v>
      </c>
      <c r="Z11" s="154">
        <f>SUBTOTAL(9,Z5:Z10)</f>
        <v>251</v>
      </c>
      <c r="AA11" s="155">
        <v>1831</v>
      </c>
      <c r="AB11" s="150">
        <f>SUBTOTAL(9,AB5:AB10)</f>
        <v>11207</v>
      </c>
      <c r="AC11" s="151">
        <f>SUBTOTAL(9,AC5:AC10)</f>
        <v>66148</v>
      </c>
      <c r="AD11" s="156">
        <f t="shared" si="6"/>
        <v>16.942311180988089</v>
      </c>
    </row>
    <row r="12" spans="1:32" ht="27.75" customHeight="1">
      <c r="B12" s="37" t="s">
        <v>3</v>
      </c>
      <c r="C12" s="121"/>
      <c r="D12" s="122">
        <v>7499</v>
      </c>
      <c r="E12" s="39">
        <f t="shared" si="7"/>
        <v>0</v>
      </c>
      <c r="F12" s="121"/>
      <c r="G12" s="122">
        <v>3137</v>
      </c>
      <c r="H12" s="40">
        <f t="shared" si="0"/>
        <v>0</v>
      </c>
      <c r="I12" s="131">
        <f t="shared" si="8"/>
        <v>0</v>
      </c>
      <c r="J12" s="125">
        <f t="shared" si="9"/>
        <v>10636</v>
      </c>
      <c r="K12" s="41">
        <f t="shared" si="1"/>
        <v>0</v>
      </c>
      <c r="L12" s="126"/>
      <c r="M12" s="122">
        <v>567</v>
      </c>
      <c r="N12" s="39">
        <f t="shared" si="2"/>
        <v>0</v>
      </c>
      <c r="O12" s="121"/>
      <c r="P12" s="122">
        <v>801</v>
      </c>
      <c r="Q12" s="39">
        <f t="shared" si="3"/>
        <v>0</v>
      </c>
      <c r="R12" s="187"/>
      <c r="S12" s="126"/>
      <c r="T12" s="131">
        <f t="shared" si="10"/>
        <v>0</v>
      </c>
      <c r="U12" s="125">
        <f t="shared" si="11"/>
        <v>1368</v>
      </c>
      <c r="V12" s="41">
        <f t="shared" si="4"/>
        <v>0</v>
      </c>
      <c r="W12" s="126"/>
      <c r="X12" s="122">
        <v>46</v>
      </c>
      <c r="Y12" s="39">
        <f t="shared" si="5"/>
        <v>0</v>
      </c>
      <c r="Z12" s="129"/>
      <c r="AA12" s="130">
        <v>326</v>
      </c>
      <c r="AB12" s="131">
        <f>SUM(I12,T12,W12,Z12)</f>
        <v>0</v>
      </c>
      <c r="AC12" s="125">
        <f t="shared" si="12"/>
        <v>12376</v>
      </c>
      <c r="AD12" s="133">
        <f t="shared" si="6"/>
        <v>0</v>
      </c>
    </row>
    <row r="13" spans="1:32" ht="27.75" customHeight="1">
      <c r="B13" s="37" t="s">
        <v>4</v>
      </c>
      <c r="C13" s="121"/>
      <c r="D13" s="122">
        <v>5644</v>
      </c>
      <c r="E13" s="39">
        <f t="shared" si="7"/>
        <v>0</v>
      </c>
      <c r="F13" s="121"/>
      <c r="G13" s="122">
        <v>2555</v>
      </c>
      <c r="H13" s="40">
        <f t="shared" si="0"/>
        <v>0</v>
      </c>
      <c r="I13" s="131">
        <f t="shared" si="8"/>
        <v>0</v>
      </c>
      <c r="J13" s="125">
        <f t="shared" si="9"/>
        <v>8199</v>
      </c>
      <c r="K13" s="41">
        <f t="shared" si="1"/>
        <v>0</v>
      </c>
      <c r="L13" s="126"/>
      <c r="M13" s="122">
        <v>539</v>
      </c>
      <c r="N13" s="39">
        <f t="shared" si="2"/>
        <v>0</v>
      </c>
      <c r="O13" s="121"/>
      <c r="P13" s="122">
        <v>637</v>
      </c>
      <c r="Q13" s="39">
        <f t="shared" si="3"/>
        <v>0</v>
      </c>
      <c r="R13" s="187"/>
      <c r="S13" s="126"/>
      <c r="T13" s="131">
        <f t="shared" si="10"/>
        <v>0</v>
      </c>
      <c r="U13" s="125">
        <f t="shared" si="11"/>
        <v>1176</v>
      </c>
      <c r="V13" s="41">
        <f t="shared" si="4"/>
        <v>0</v>
      </c>
      <c r="W13" s="126"/>
      <c r="X13" s="122">
        <v>47</v>
      </c>
      <c r="Y13" s="39">
        <f t="shared" si="5"/>
        <v>0</v>
      </c>
      <c r="Z13" s="129"/>
      <c r="AA13" s="130">
        <v>254</v>
      </c>
      <c r="AB13" s="131">
        <f>SUM(I13,T13,W13,Z13)</f>
        <v>0</v>
      </c>
      <c r="AC13" s="125">
        <f t="shared" si="12"/>
        <v>9676</v>
      </c>
      <c r="AD13" s="133">
        <f t="shared" si="6"/>
        <v>0</v>
      </c>
    </row>
    <row r="14" spans="1:32" ht="27.75" customHeight="1">
      <c r="B14" s="37" t="s">
        <v>5</v>
      </c>
      <c r="C14" s="121"/>
      <c r="D14" s="122">
        <v>7189</v>
      </c>
      <c r="E14" s="39">
        <f t="shared" si="7"/>
        <v>0</v>
      </c>
      <c r="F14" s="121"/>
      <c r="G14" s="122">
        <v>3416</v>
      </c>
      <c r="H14" s="40">
        <f t="shared" si="0"/>
        <v>0</v>
      </c>
      <c r="I14" s="131">
        <f t="shared" si="8"/>
        <v>0</v>
      </c>
      <c r="J14" s="125">
        <f t="shared" si="9"/>
        <v>10605</v>
      </c>
      <c r="K14" s="41">
        <f t="shared" si="1"/>
        <v>0</v>
      </c>
      <c r="L14" s="126"/>
      <c r="M14" s="122">
        <v>642</v>
      </c>
      <c r="N14" s="39">
        <f t="shared" si="2"/>
        <v>0</v>
      </c>
      <c r="O14" s="121"/>
      <c r="P14" s="122">
        <v>781</v>
      </c>
      <c r="Q14" s="39">
        <f t="shared" si="3"/>
        <v>0</v>
      </c>
      <c r="R14" s="187"/>
      <c r="S14" s="126"/>
      <c r="T14" s="131">
        <f t="shared" si="10"/>
        <v>0</v>
      </c>
      <c r="U14" s="125">
        <f t="shared" si="11"/>
        <v>1423</v>
      </c>
      <c r="V14" s="41">
        <f t="shared" si="4"/>
        <v>0</v>
      </c>
      <c r="W14" s="126"/>
      <c r="X14" s="122">
        <v>56</v>
      </c>
      <c r="Y14" s="39">
        <f t="shared" si="5"/>
        <v>0</v>
      </c>
      <c r="Z14" s="129"/>
      <c r="AA14" s="130">
        <v>297</v>
      </c>
      <c r="AB14" s="131">
        <f>SUM(I14,T14,W14,Z14)</f>
        <v>0</v>
      </c>
      <c r="AC14" s="125">
        <f t="shared" si="12"/>
        <v>12381</v>
      </c>
      <c r="AD14" s="133">
        <f t="shared" si="6"/>
        <v>0</v>
      </c>
    </row>
    <row r="15" spans="1:32" ht="27.75" customHeight="1">
      <c r="B15" s="37" t="s">
        <v>6</v>
      </c>
      <c r="C15" s="121"/>
      <c r="D15" s="122">
        <v>6975</v>
      </c>
      <c r="E15" s="39">
        <f t="shared" si="7"/>
        <v>0</v>
      </c>
      <c r="F15" s="121"/>
      <c r="G15" s="122">
        <v>3377</v>
      </c>
      <c r="H15" s="40">
        <f t="shared" si="0"/>
        <v>0</v>
      </c>
      <c r="I15" s="131">
        <f t="shared" si="8"/>
        <v>0</v>
      </c>
      <c r="J15" s="125">
        <f t="shared" si="9"/>
        <v>10352</v>
      </c>
      <c r="K15" s="41">
        <f t="shared" si="1"/>
        <v>0</v>
      </c>
      <c r="L15" s="126"/>
      <c r="M15" s="122">
        <v>474</v>
      </c>
      <c r="N15" s="39">
        <f t="shared" si="2"/>
        <v>0</v>
      </c>
      <c r="O15" s="121"/>
      <c r="P15" s="122">
        <v>663</v>
      </c>
      <c r="Q15" s="39">
        <f t="shared" si="3"/>
        <v>0</v>
      </c>
      <c r="R15" s="187"/>
      <c r="S15" s="126"/>
      <c r="T15" s="131">
        <f t="shared" si="10"/>
        <v>0</v>
      </c>
      <c r="U15" s="125">
        <f t="shared" si="11"/>
        <v>1137</v>
      </c>
      <c r="V15" s="41">
        <f t="shared" si="4"/>
        <v>0</v>
      </c>
      <c r="W15" s="126"/>
      <c r="X15" s="122">
        <v>57</v>
      </c>
      <c r="Y15" s="39">
        <f t="shared" si="5"/>
        <v>0</v>
      </c>
      <c r="Z15" s="129"/>
      <c r="AA15" s="130">
        <v>299</v>
      </c>
      <c r="AB15" s="131">
        <f t="shared" ref="AB15:AB17" si="14">SUM(I15,T15,W15,Z15)</f>
        <v>0</v>
      </c>
      <c r="AC15" s="125">
        <f t="shared" si="12"/>
        <v>11845</v>
      </c>
      <c r="AD15" s="133">
        <f>IF(ISERROR(AB15*100/AC15),"",AB15*100/AC15)</f>
        <v>0</v>
      </c>
    </row>
    <row r="16" spans="1:32" ht="27.75" customHeight="1">
      <c r="B16" s="37" t="s">
        <v>7</v>
      </c>
      <c r="C16" s="121"/>
      <c r="D16" s="122">
        <v>7457</v>
      </c>
      <c r="E16" s="39">
        <f t="shared" si="7"/>
        <v>0</v>
      </c>
      <c r="F16" s="121"/>
      <c r="G16" s="122">
        <v>2889</v>
      </c>
      <c r="H16" s="40">
        <f t="shared" si="0"/>
        <v>0</v>
      </c>
      <c r="I16" s="131">
        <f t="shared" si="8"/>
        <v>0</v>
      </c>
      <c r="J16" s="125">
        <f t="shared" si="9"/>
        <v>10346</v>
      </c>
      <c r="K16" s="41">
        <f t="shared" si="1"/>
        <v>0</v>
      </c>
      <c r="L16" s="126"/>
      <c r="M16" s="122">
        <v>551</v>
      </c>
      <c r="N16" s="39">
        <f t="shared" si="2"/>
        <v>0</v>
      </c>
      <c r="O16" s="121"/>
      <c r="P16" s="122">
        <v>725</v>
      </c>
      <c r="Q16" s="39">
        <f t="shared" si="3"/>
        <v>0</v>
      </c>
      <c r="R16" s="187"/>
      <c r="S16" s="126"/>
      <c r="T16" s="131">
        <f t="shared" si="10"/>
        <v>0</v>
      </c>
      <c r="U16" s="125">
        <f t="shared" si="11"/>
        <v>1276</v>
      </c>
      <c r="V16" s="41">
        <f t="shared" si="4"/>
        <v>0</v>
      </c>
      <c r="W16" s="126"/>
      <c r="X16" s="122">
        <v>44</v>
      </c>
      <c r="Y16" s="39">
        <f t="shared" si="5"/>
        <v>0</v>
      </c>
      <c r="Z16" s="129"/>
      <c r="AA16" s="130">
        <v>291</v>
      </c>
      <c r="AB16" s="131">
        <f t="shared" si="14"/>
        <v>0</v>
      </c>
      <c r="AC16" s="125">
        <f t="shared" si="12"/>
        <v>11957</v>
      </c>
      <c r="AD16" s="133">
        <f t="shared" si="6"/>
        <v>0</v>
      </c>
    </row>
    <row r="17" spans="2:33" ht="27.75" customHeight="1">
      <c r="B17" s="37" t="s">
        <v>8</v>
      </c>
      <c r="C17" s="121"/>
      <c r="D17" s="137">
        <v>6032</v>
      </c>
      <c r="E17" s="39">
        <f t="shared" si="7"/>
        <v>0</v>
      </c>
      <c r="F17" s="121"/>
      <c r="G17" s="137">
        <v>2268</v>
      </c>
      <c r="H17" s="40">
        <f t="shared" si="0"/>
        <v>0</v>
      </c>
      <c r="I17" s="131">
        <f t="shared" si="8"/>
        <v>0</v>
      </c>
      <c r="J17" s="125">
        <f>D17+G17</f>
        <v>8300</v>
      </c>
      <c r="K17" s="41">
        <f t="shared" si="1"/>
        <v>0</v>
      </c>
      <c r="L17" s="126"/>
      <c r="M17" s="137">
        <v>623</v>
      </c>
      <c r="N17" s="39">
        <f t="shared" si="2"/>
        <v>0</v>
      </c>
      <c r="O17" s="121"/>
      <c r="P17" s="137">
        <v>598</v>
      </c>
      <c r="Q17" s="39">
        <f t="shared" si="3"/>
        <v>0</v>
      </c>
      <c r="R17" s="187"/>
      <c r="S17" s="126"/>
      <c r="T17" s="131">
        <f t="shared" si="10"/>
        <v>0</v>
      </c>
      <c r="U17" s="125">
        <f>M17+P17</f>
        <v>1221</v>
      </c>
      <c r="V17" s="41">
        <f t="shared" si="4"/>
        <v>0</v>
      </c>
      <c r="W17" s="126"/>
      <c r="X17" s="137">
        <v>39</v>
      </c>
      <c r="Y17" s="39">
        <f t="shared" si="5"/>
        <v>0</v>
      </c>
      <c r="Z17" s="129"/>
      <c r="AA17" s="130">
        <v>272</v>
      </c>
      <c r="AB17" s="131">
        <f t="shared" si="14"/>
        <v>0</v>
      </c>
      <c r="AC17" s="125">
        <f t="shared" si="12"/>
        <v>9832</v>
      </c>
      <c r="AD17" s="133">
        <f t="shared" si="6"/>
        <v>0</v>
      </c>
      <c r="AF17" s="53"/>
    </row>
    <row r="18" spans="2:33" ht="27.75" customHeight="1">
      <c r="B18" s="101" t="s">
        <v>45</v>
      </c>
      <c r="C18" s="157">
        <f>SUBTOTAL(9,C12:C17)</f>
        <v>0</v>
      </c>
      <c r="D18" s="158">
        <v>40796</v>
      </c>
      <c r="E18" s="55">
        <f t="shared" si="7"/>
        <v>0</v>
      </c>
      <c r="F18" s="157">
        <f>SUBTOTAL(9,F12:F17)</f>
        <v>0</v>
      </c>
      <c r="G18" s="158">
        <v>17642</v>
      </c>
      <c r="H18" s="56">
        <f t="shared" si="0"/>
        <v>0</v>
      </c>
      <c r="I18" s="159">
        <f>SUBTOTAL(9,I12:I17)</f>
        <v>0</v>
      </c>
      <c r="J18" s="160">
        <f>SUBTOTAL(9,J12:J17)</f>
        <v>58438</v>
      </c>
      <c r="K18" s="161">
        <f t="shared" si="1"/>
        <v>0</v>
      </c>
      <c r="L18" s="162">
        <f>SUBTOTAL(9,L12:L17)</f>
        <v>0</v>
      </c>
      <c r="M18" s="158">
        <v>3396</v>
      </c>
      <c r="N18" s="55">
        <f t="shared" si="2"/>
        <v>0</v>
      </c>
      <c r="O18" s="157">
        <f>SUBTOTAL(9,O12:O17)</f>
        <v>0</v>
      </c>
      <c r="P18" s="158">
        <v>4205</v>
      </c>
      <c r="Q18" s="55">
        <f t="shared" si="3"/>
        <v>0</v>
      </c>
      <c r="R18" s="192">
        <f>SUBTOTAL(9,R12:R17)</f>
        <v>0</v>
      </c>
      <c r="S18" s="162">
        <f>SUBTOTAL(9,S12:S17)</f>
        <v>0</v>
      </c>
      <c r="T18" s="159">
        <f>SUBTOTAL(9,T12:T17)</f>
        <v>0</v>
      </c>
      <c r="U18" s="193">
        <f>SUBTOTAL(9,U12:U17)</f>
        <v>7601</v>
      </c>
      <c r="V18" s="161">
        <f t="shared" si="4"/>
        <v>0</v>
      </c>
      <c r="W18" s="162">
        <f>SUBTOTAL(9,W12:W17)</f>
        <v>0</v>
      </c>
      <c r="X18" s="158">
        <v>289</v>
      </c>
      <c r="Y18" s="55">
        <f t="shared" si="5"/>
        <v>0</v>
      </c>
      <c r="Z18" s="164">
        <f>SUBTOTAL(9,Z12:Z17)</f>
        <v>0</v>
      </c>
      <c r="AA18" s="165">
        <v>1739</v>
      </c>
      <c r="AB18" s="159">
        <f>SUBTOTAL(9,AB12:AB17)</f>
        <v>0</v>
      </c>
      <c r="AC18" s="160">
        <f>SUBTOTAL(9,AC12:AC17)</f>
        <v>68067</v>
      </c>
      <c r="AD18" s="166">
        <f t="shared" si="6"/>
        <v>0</v>
      </c>
    </row>
    <row r="19" spans="2:33" ht="27.75" customHeight="1" thickBot="1">
      <c r="B19" s="57" t="s">
        <v>0</v>
      </c>
      <c r="C19" s="168">
        <f>SUBTOTAL(9,C5:C18)</f>
        <v>6817</v>
      </c>
      <c r="D19" s="169">
        <v>82318</v>
      </c>
      <c r="E19" s="58">
        <f t="shared" si="7"/>
        <v>8.2812993512961928</v>
      </c>
      <c r="F19" s="168">
        <f>SUBTOTAL(9,F5:F18)</f>
        <v>3142</v>
      </c>
      <c r="G19" s="169">
        <v>33724</v>
      </c>
      <c r="H19" s="59">
        <f t="shared" si="0"/>
        <v>9.3168070217056105</v>
      </c>
      <c r="I19" s="60">
        <f>SUBTOTAL(9,I5:I18)</f>
        <v>9959</v>
      </c>
      <c r="J19" s="61">
        <f>SUBTOTAL(9,J5:J18)</f>
        <v>116042</v>
      </c>
      <c r="K19" s="62">
        <f t="shared" si="1"/>
        <v>8.5822374657451608</v>
      </c>
      <c r="L19" s="170">
        <f>SUBTOTAL(9,L5:L18)</f>
        <v>436</v>
      </c>
      <c r="M19" s="169">
        <v>6354</v>
      </c>
      <c r="N19" s="58">
        <f t="shared" si="2"/>
        <v>6.8618193264085612</v>
      </c>
      <c r="O19" s="168">
        <f>SUBTOTAL(9,O5:O18)</f>
        <v>535</v>
      </c>
      <c r="P19" s="169">
        <v>7722</v>
      </c>
      <c r="Q19" s="58">
        <f t="shared" si="3"/>
        <v>6.9282569282569284</v>
      </c>
      <c r="R19" s="194">
        <f>SUBTOTAL(9,R5:R18)</f>
        <v>0</v>
      </c>
      <c r="S19" s="195">
        <f>SUBTOTAL(9,S5:S18)</f>
        <v>0</v>
      </c>
      <c r="T19" s="60">
        <f>SUBTOTAL(9,T5:T18)</f>
        <v>971</v>
      </c>
      <c r="U19" s="61">
        <f>SUBTOTAL(9,U5:U18)</f>
        <v>14076</v>
      </c>
      <c r="V19" s="62">
        <f t="shared" si="4"/>
        <v>6.8982665529980105</v>
      </c>
      <c r="W19" s="170">
        <f>SUBTOTAL(9,W5:W18)</f>
        <v>26</v>
      </c>
      <c r="X19" s="169">
        <v>527</v>
      </c>
      <c r="Y19" s="58">
        <f t="shared" si="5"/>
        <v>4.9335863377609108</v>
      </c>
      <c r="Z19" s="172">
        <f>SUBTOTAL(9,Z5:Z18)</f>
        <v>251</v>
      </c>
      <c r="AA19" s="173">
        <v>3570</v>
      </c>
      <c r="AB19" s="60">
        <f>SUBTOTAL(9,AB5:AB18)</f>
        <v>11207</v>
      </c>
      <c r="AC19" s="61">
        <f>SUBTOTAL(9,AC5:AC18)</f>
        <v>134215</v>
      </c>
      <c r="AD19" s="174">
        <f t="shared" si="6"/>
        <v>8.3500353909771636</v>
      </c>
    </row>
    <row r="20" spans="2:33" ht="12" customHeight="1">
      <c r="B20" s="63"/>
      <c r="C20" s="64"/>
      <c r="D20" s="65"/>
      <c r="E20" s="66"/>
      <c r="F20" s="64"/>
      <c r="G20" s="65"/>
      <c r="H20" s="66"/>
      <c r="I20" s="67"/>
      <c r="J20" s="65"/>
      <c r="K20" s="68"/>
      <c r="L20" s="64"/>
      <c r="M20" s="65"/>
      <c r="N20" s="66"/>
      <c r="O20" s="64"/>
      <c r="P20" s="65"/>
      <c r="Q20" s="66"/>
      <c r="R20" s="69"/>
      <c r="S20" s="69"/>
      <c r="T20" s="64"/>
      <c r="U20" s="65"/>
      <c r="V20" s="68"/>
      <c r="W20" s="64"/>
      <c r="X20" s="65"/>
      <c r="Y20" s="66"/>
      <c r="Z20" s="64"/>
      <c r="AA20" s="65"/>
      <c r="AB20" s="253" t="s">
        <v>46</v>
      </c>
      <c r="AC20" s="253"/>
      <c r="AD20" s="253"/>
    </row>
    <row r="21" spans="2:33" ht="14.25" customHeight="1">
      <c r="B21" s="70"/>
      <c r="C21" s="70"/>
      <c r="D21" s="70"/>
      <c r="E21" s="70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2"/>
      <c r="AC21" s="71"/>
      <c r="AD21" s="73"/>
    </row>
    <row r="22" spans="2:33" ht="22.5" customHeight="1">
      <c r="B22" s="70"/>
      <c r="C22" s="70"/>
      <c r="D22" s="70"/>
      <c r="E22" s="70"/>
      <c r="AF22" s="74"/>
      <c r="AG22" s="72"/>
    </row>
    <row r="23" spans="2:33" ht="22.5" customHeight="1">
      <c r="AF23" s="74"/>
      <c r="AG23" s="72"/>
    </row>
    <row r="24" spans="2:33" ht="22.5" customHeight="1">
      <c r="AF24" s="74"/>
      <c r="AG24" s="72"/>
    </row>
    <row r="25" spans="2:33" ht="22.5" customHeight="1">
      <c r="N25" s="17" t="s">
        <v>73</v>
      </c>
      <c r="AF25" s="74"/>
      <c r="AG25" s="72"/>
    </row>
    <row r="26" spans="2:33" ht="22.5" customHeight="1">
      <c r="M26" s="17" t="s">
        <v>69</v>
      </c>
      <c r="AF26" s="74"/>
      <c r="AG26" s="72"/>
    </row>
    <row r="27" spans="2:33" ht="22.5" customHeight="1">
      <c r="I27" s="17" t="s">
        <v>67</v>
      </c>
      <c r="AF27" s="74"/>
      <c r="AG27" s="72"/>
    </row>
    <row r="28" spans="2:33" ht="22.5" customHeight="1">
      <c r="AG28" s="72"/>
    </row>
    <row r="31" spans="2:33">
      <c r="E31" s="17" t="s">
        <v>67</v>
      </c>
    </row>
  </sheetData>
  <sheetProtection selectLockedCells="1" selectUnlockedCells="1"/>
  <mergeCells count="12">
    <mergeCell ref="AB20:AD20"/>
    <mergeCell ref="B3:B4"/>
    <mergeCell ref="AC3:AC4"/>
    <mergeCell ref="R3:S3"/>
    <mergeCell ref="A1:AB1"/>
    <mergeCell ref="T3:V3"/>
    <mergeCell ref="F3:H3"/>
    <mergeCell ref="AB3:AB4"/>
    <mergeCell ref="AB2:AD2"/>
    <mergeCell ref="AD3:AD4"/>
    <mergeCell ref="W3:Y3"/>
    <mergeCell ref="Z3:AA3"/>
  </mergeCells>
  <phoneticPr fontId="2"/>
  <conditionalFormatting sqref="E5:E19 H5:H19 K5:K19 N5:N19 Q5:Q19 V5:V19 Y5:Y19 AD5:AD19 AA11 AA18:AA19">
    <cfRule type="cellIs" dxfId="3" priority="1" operator="lessThan">
      <formula>100</formula>
    </cfRule>
  </conditionalFormatting>
  <hyperlinks>
    <hyperlink ref="A1:AB1" location="目次!A2" tooltip="目次に戻ります" display="車種別新車登録台数（千葉県）" xr:uid="{00000000-0004-0000-0100-000000000000}"/>
  </hyperlinks>
  <printOptions gridLinesSet="0"/>
  <pageMargins left="0.19685039370078741" right="0.19685039370078741" top="0.98425196850393704" bottom="0.19685039370078741" header="0.35433070866141736" footer="0.19685039370078741"/>
  <pageSetup paperSize="9" scale="87" orientation="landscape" verticalDpi="400" r:id="rId1"/>
  <headerFooter alignWithMargins="0">
    <oddHeader>&amp;R&amp;"メイリオ,レギュラー"&amp;6Chiba-JADA
&amp;D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4"/>
  </sheetPr>
  <dimension ref="A1:AI26"/>
  <sheetViews>
    <sheetView showGridLines="0" showZeros="0" view="pageBreakPreview" zoomScaleNormal="100" zoomScaleSheetLayoutView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J5" sqref="J5"/>
    </sheetView>
  </sheetViews>
  <sheetFormatPr defaultRowHeight="12"/>
  <cols>
    <col min="1" max="1" width="0.875" style="17" customWidth="1"/>
    <col min="2" max="2" width="5.625" style="17" customWidth="1"/>
    <col min="3" max="4" width="6.625" style="17" customWidth="1"/>
    <col min="5" max="5" width="5.5" style="17" bestFit="1" customWidth="1"/>
    <col min="6" max="7" width="6.125" style="17" customWidth="1"/>
    <col min="8" max="8" width="5.5" style="17" customWidth="1"/>
    <col min="9" max="10" width="6.375" style="17" customWidth="1"/>
    <col min="11" max="11" width="5.5" style="17" customWidth="1"/>
    <col min="12" max="13" width="8.25" style="17" customWidth="1"/>
    <col min="14" max="14" width="6.375" style="17" customWidth="1"/>
    <col min="15" max="15" width="5.125" style="17" customWidth="1"/>
    <col min="16" max="16" width="8.125" style="17" bestFit="1" customWidth="1"/>
    <col min="17" max="18" width="5.125" style="17" customWidth="1"/>
    <col min="19" max="20" width="6.875" style="17" customWidth="1"/>
    <col min="21" max="21" width="5.875" style="17" customWidth="1"/>
    <col min="22" max="22" width="6.5" style="17" customWidth="1"/>
    <col min="23" max="29" width="6.875" style="17" customWidth="1"/>
    <col min="30" max="34" width="9.125" style="17" bestFit="1" customWidth="1"/>
    <col min="35" max="35" width="9.25" style="17" bestFit="1" customWidth="1"/>
    <col min="36" max="16384" width="9" style="17"/>
  </cols>
  <sheetData>
    <row r="1" spans="1:35" ht="26.25" customHeight="1">
      <c r="A1" s="274" t="s">
        <v>62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75"/>
      <c r="P1" s="75"/>
      <c r="Q1" s="75"/>
      <c r="R1" s="75"/>
      <c r="S1" s="75"/>
      <c r="T1" s="75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</row>
    <row r="2" spans="1:35" ht="26.25" customHeight="1" thickBot="1">
      <c r="B2" s="18" t="s">
        <v>78</v>
      </c>
      <c r="M2" s="277" t="s">
        <v>80</v>
      </c>
      <c r="N2" s="277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</row>
    <row r="3" spans="1:35" ht="27.75" customHeight="1">
      <c r="B3" s="77"/>
      <c r="C3" s="264" t="s">
        <v>49</v>
      </c>
      <c r="D3" s="265"/>
      <c r="E3" s="271"/>
      <c r="F3" s="264" t="s">
        <v>50</v>
      </c>
      <c r="G3" s="265"/>
      <c r="H3" s="271"/>
      <c r="I3" s="264" t="s">
        <v>51</v>
      </c>
      <c r="J3" s="265"/>
      <c r="K3" s="265"/>
      <c r="L3" s="275" t="s">
        <v>52</v>
      </c>
      <c r="M3" s="256" t="s">
        <v>53</v>
      </c>
      <c r="N3" s="269" t="s">
        <v>54</v>
      </c>
    </row>
    <row r="4" spans="1:35" ht="27.75" customHeight="1">
      <c r="B4" s="78"/>
      <c r="C4" s="20" t="s">
        <v>55</v>
      </c>
      <c r="D4" s="226" t="s">
        <v>56</v>
      </c>
      <c r="E4" s="28" t="s">
        <v>10</v>
      </c>
      <c r="F4" s="20" t="s">
        <v>57</v>
      </c>
      <c r="G4" s="226" t="s">
        <v>58</v>
      </c>
      <c r="H4" s="28" t="s">
        <v>10</v>
      </c>
      <c r="I4" s="20" t="s">
        <v>57</v>
      </c>
      <c r="J4" s="27" t="s">
        <v>58</v>
      </c>
      <c r="K4" s="29" t="s">
        <v>10</v>
      </c>
      <c r="L4" s="276"/>
      <c r="M4" s="278"/>
      <c r="N4" s="270"/>
    </row>
    <row r="5" spans="1:35" ht="27.75" customHeight="1">
      <c r="B5" s="37" t="s">
        <v>74</v>
      </c>
      <c r="C5" s="79">
        <v>4804</v>
      </c>
      <c r="D5" s="227">
        <v>3899</v>
      </c>
      <c r="E5" s="39">
        <f t="shared" ref="E5:E19" si="0">IF(ISERROR(C5*100/D5),"",(C5*100/D5))</f>
        <v>123.21107976404207</v>
      </c>
      <c r="F5" s="38">
        <v>965</v>
      </c>
      <c r="G5" s="230">
        <v>1076</v>
      </c>
      <c r="H5" s="39">
        <f t="shared" ref="H5:H19" si="1">IF(ISERROR(F5*100/G5),"",(F5*100/G5))</f>
        <v>89.684014869888472</v>
      </c>
      <c r="I5" s="38">
        <v>32</v>
      </c>
      <c r="J5" s="230">
        <v>24</v>
      </c>
      <c r="K5" s="40">
        <f t="shared" ref="K5:K19" si="2">IF(ISERROR(I5*100/J5),"",(I5*100/J5))</f>
        <v>133.33333333333334</v>
      </c>
      <c r="L5" s="80">
        <f>C5+F5+I5</f>
        <v>5801</v>
      </c>
      <c r="M5" s="81">
        <f>D5+G5+J5</f>
        <v>4999</v>
      </c>
      <c r="N5" s="82">
        <f t="shared" ref="N5:N19" si="3">IF(ISERROR(L5*100/M5),"",(L5*100/M5))</f>
        <v>116.04320864172834</v>
      </c>
    </row>
    <row r="6" spans="1:35" ht="27.75" customHeight="1">
      <c r="B6" s="37" t="s">
        <v>59</v>
      </c>
      <c r="C6" s="79"/>
      <c r="D6" s="227">
        <v>3895</v>
      </c>
      <c r="E6" s="39">
        <f t="shared" si="0"/>
        <v>0</v>
      </c>
      <c r="F6" s="38"/>
      <c r="G6" s="230">
        <v>869</v>
      </c>
      <c r="H6" s="39">
        <f t="shared" si="1"/>
        <v>0</v>
      </c>
      <c r="I6" s="38"/>
      <c r="J6" s="230">
        <v>11</v>
      </c>
      <c r="K6" s="40">
        <f t="shared" si="2"/>
        <v>0</v>
      </c>
      <c r="L6" s="80">
        <f t="shared" ref="L6:L19" si="4">C6+F6+I6</f>
        <v>0</v>
      </c>
      <c r="M6" s="83">
        <f t="shared" ref="M6:M17" si="5">D6+G6+J6</f>
        <v>4775</v>
      </c>
      <c r="N6" s="84">
        <f t="shared" si="3"/>
        <v>0</v>
      </c>
    </row>
    <row r="7" spans="1:35" ht="27.75" customHeight="1">
      <c r="B7" s="37" t="s">
        <v>60</v>
      </c>
      <c r="C7" s="79"/>
      <c r="D7" s="227">
        <v>4412</v>
      </c>
      <c r="E7" s="39">
        <f t="shared" si="0"/>
        <v>0</v>
      </c>
      <c r="F7" s="38"/>
      <c r="G7" s="230">
        <v>1226</v>
      </c>
      <c r="H7" s="39">
        <f t="shared" si="1"/>
        <v>0</v>
      </c>
      <c r="I7" s="38"/>
      <c r="J7" s="230">
        <v>26</v>
      </c>
      <c r="K7" s="40">
        <f t="shared" si="2"/>
        <v>0</v>
      </c>
      <c r="L7" s="80">
        <f t="shared" si="4"/>
        <v>0</v>
      </c>
      <c r="M7" s="85">
        <f t="shared" si="5"/>
        <v>5664</v>
      </c>
      <c r="N7" s="84">
        <f t="shared" si="3"/>
        <v>0</v>
      </c>
    </row>
    <row r="8" spans="1:35" ht="27.75" customHeight="1">
      <c r="B8" s="37" t="s">
        <v>13</v>
      </c>
      <c r="C8" s="79"/>
      <c r="D8" s="227">
        <v>3194</v>
      </c>
      <c r="E8" s="39">
        <f t="shared" si="0"/>
        <v>0</v>
      </c>
      <c r="F8" s="38"/>
      <c r="G8" s="230">
        <v>1028</v>
      </c>
      <c r="H8" s="39">
        <f t="shared" si="1"/>
        <v>0</v>
      </c>
      <c r="I8" s="38"/>
      <c r="J8" s="230">
        <v>22</v>
      </c>
      <c r="K8" s="40">
        <f t="shared" si="2"/>
        <v>0</v>
      </c>
      <c r="L8" s="80">
        <f t="shared" si="4"/>
        <v>0</v>
      </c>
      <c r="M8" s="85">
        <f t="shared" si="5"/>
        <v>4244</v>
      </c>
      <c r="N8" s="84">
        <f t="shared" si="3"/>
        <v>0</v>
      </c>
    </row>
    <row r="9" spans="1:35" ht="27.75" customHeight="1">
      <c r="B9" s="37" t="s">
        <v>1</v>
      </c>
      <c r="C9" s="79"/>
      <c r="D9" s="227">
        <v>3447</v>
      </c>
      <c r="E9" s="39">
        <f t="shared" si="0"/>
        <v>0</v>
      </c>
      <c r="F9" s="38"/>
      <c r="G9" s="230">
        <v>969</v>
      </c>
      <c r="H9" s="39">
        <f t="shared" si="1"/>
        <v>0</v>
      </c>
      <c r="I9" s="38"/>
      <c r="J9" s="230">
        <v>8</v>
      </c>
      <c r="K9" s="40">
        <f t="shared" si="2"/>
        <v>0</v>
      </c>
      <c r="L9" s="80">
        <f t="shared" si="4"/>
        <v>0</v>
      </c>
      <c r="M9" s="85">
        <f t="shared" si="5"/>
        <v>4424</v>
      </c>
      <c r="N9" s="84">
        <f t="shared" si="3"/>
        <v>0</v>
      </c>
    </row>
    <row r="10" spans="1:35" ht="27.75" customHeight="1">
      <c r="B10" s="42" t="s">
        <v>2</v>
      </c>
      <c r="C10" s="86"/>
      <c r="D10" s="228">
        <v>4171</v>
      </c>
      <c r="E10" s="44">
        <f t="shared" si="0"/>
        <v>0</v>
      </c>
      <c r="F10" s="43"/>
      <c r="G10" s="231">
        <v>1155</v>
      </c>
      <c r="H10" s="44">
        <f t="shared" si="1"/>
        <v>0</v>
      </c>
      <c r="I10" s="43"/>
      <c r="J10" s="231">
        <v>19</v>
      </c>
      <c r="K10" s="45">
        <f t="shared" si="2"/>
        <v>0</v>
      </c>
      <c r="L10" s="87">
        <f t="shared" si="4"/>
        <v>0</v>
      </c>
      <c r="M10" s="88">
        <f t="shared" si="5"/>
        <v>5345</v>
      </c>
      <c r="N10" s="89">
        <f t="shared" si="3"/>
        <v>0</v>
      </c>
    </row>
    <row r="11" spans="1:35" ht="27.75" customHeight="1">
      <c r="B11" s="242" t="s">
        <v>44</v>
      </c>
      <c r="C11" s="243">
        <f>SUBTOTAL(9,C5:C10)</f>
        <v>4804</v>
      </c>
      <c r="D11" s="244">
        <v>23018</v>
      </c>
      <c r="E11" s="245">
        <f t="shared" si="0"/>
        <v>20.870622990702927</v>
      </c>
      <c r="F11" s="246">
        <f>SUBTOTAL(9,F5:F10)</f>
        <v>965</v>
      </c>
      <c r="G11" s="247">
        <v>6323</v>
      </c>
      <c r="H11" s="245">
        <f t="shared" si="1"/>
        <v>15.261742843586905</v>
      </c>
      <c r="I11" s="246">
        <f>SUBTOTAL(9,I5:I10)</f>
        <v>32</v>
      </c>
      <c r="J11" s="247">
        <v>110</v>
      </c>
      <c r="K11" s="248">
        <f t="shared" si="2"/>
        <v>29.09090909090909</v>
      </c>
      <c r="L11" s="249">
        <f t="shared" si="4"/>
        <v>5801</v>
      </c>
      <c r="M11" s="250">
        <f>SUBTOTAL(9,M5:M10)</f>
        <v>29451</v>
      </c>
      <c r="N11" s="251">
        <f t="shared" si="3"/>
        <v>19.697124036535261</v>
      </c>
      <c r="P11" s="53">
        <f>SUM(M5:M10)</f>
        <v>29451</v>
      </c>
    </row>
    <row r="12" spans="1:35" ht="27.75" customHeight="1">
      <c r="B12" s="37" t="s">
        <v>3</v>
      </c>
      <c r="C12" s="79"/>
      <c r="D12" s="227">
        <v>4355</v>
      </c>
      <c r="E12" s="39">
        <f t="shared" si="0"/>
        <v>0</v>
      </c>
      <c r="F12" s="38"/>
      <c r="G12" s="230">
        <v>1228</v>
      </c>
      <c r="H12" s="39">
        <f t="shared" si="1"/>
        <v>0</v>
      </c>
      <c r="I12" s="38"/>
      <c r="J12" s="230">
        <v>12</v>
      </c>
      <c r="K12" s="40">
        <f t="shared" si="2"/>
        <v>0</v>
      </c>
      <c r="L12" s="80">
        <f t="shared" si="4"/>
        <v>0</v>
      </c>
      <c r="M12" s="85">
        <f t="shared" si="5"/>
        <v>5595</v>
      </c>
      <c r="N12" s="84">
        <f t="shared" si="3"/>
        <v>0</v>
      </c>
    </row>
    <row r="13" spans="1:35" ht="27.75" customHeight="1">
      <c r="B13" s="37" t="s">
        <v>4</v>
      </c>
      <c r="C13" s="79"/>
      <c r="D13" s="227">
        <v>3676</v>
      </c>
      <c r="E13" s="39">
        <f t="shared" si="0"/>
        <v>0</v>
      </c>
      <c r="F13" s="38"/>
      <c r="G13" s="230">
        <v>1200</v>
      </c>
      <c r="H13" s="39">
        <f t="shared" si="1"/>
        <v>0</v>
      </c>
      <c r="I13" s="38"/>
      <c r="J13" s="230">
        <v>13</v>
      </c>
      <c r="K13" s="40">
        <f t="shared" si="2"/>
        <v>0</v>
      </c>
      <c r="L13" s="80">
        <f t="shared" si="4"/>
        <v>0</v>
      </c>
      <c r="M13" s="85">
        <f t="shared" si="5"/>
        <v>4889</v>
      </c>
      <c r="N13" s="84">
        <f t="shared" si="3"/>
        <v>0</v>
      </c>
      <c r="W13" s="74"/>
      <c r="X13" s="72"/>
    </row>
    <row r="14" spans="1:35" ht="27.75" customHeight="1">
      <c r="B14" s="37" t="s">
        <v>5</v>
      </c>
      <c r="C14" s="79"/>
      <c r="D14" s="227">
        <v>5005</v>
      </c>
      <c r="E14" s="39">
        <f t="shared" si="0"/>
        <v>0</v>
      </c>
      <c r="F14" s="38"/>
      <c r="G14" s="230">
        <v>1545</v>
      </c>
      <c r="H14" s="39">
        <f t="shared" si="1"/>
        <v>0</v>
      </c>
      <c r="I14" s="38"/>
      <c r="J14" s="230">
        <v>23</v>
      </c>
      <c r="K14" s="40">
        <f t="shared" si="2"/>
        <v>0</v>
      </c>
      <c r="L14" s="80">
        <f t="shared" si="4"/>
        <v>0</v>
      </c>
      <c r="M14" s="85">
        <f t="shared" si="5"/>
        <v>6573</v>
      </c>
      <c r="N14" s="84">
        <f t="shared" si="3"/>
        <v>0</v>
      </c>
      <c r="W14" s="74"/>
      <c r="X14" s="72"/>
    </row>
    <row r="15" spans="1:35" ht="27.75" customHeight="1">
      <c r="B15" s="37" t="s">
        <v>6</v>
      </c>
      <c r="C15" s="79"/>
      <c r="D15" s="227">
        <v>4206</v>
      </c>
      <c r="E15" s="39">
        <f t="shared" si="0"/>
        <v>0</v>
      </c>
      <c r="F15" s="38"/>
      <c r="G15" s="230">
        <v>1486</v>
      </c>
      <c r="H15" s="39">
        <f t="shared" si="1"/>
        <v>0</v>
      </c>
      <c r="I15" s="38"/>
      <c r="J15" s="230">
        <v>21</v>
      </c>
      <c r="K15" s="40">
        <f t="shared" si="2"/>
        <v>0</v>
      </c>
      <c r="L15" s="80">
        <f t="shared" si="4"/>
        <v>0</v>
      </c>
      <c r="M15" s="85">
        <f t="shared" si="5"/>
        <v>5713</v>
      </c>
      <c r="N15" s="84">
        <f t="shared" si="3"/>
        <v>0</v>
      </c>
      <c r="W15" s="74"/>
      <c r="X15" s="72"/>
    </row>
    <row r="16" spans="1:35" ht="27.75" customHeight="1">
      <c r="B16" s="37" t="s">
        <v>7</v>
      </c>
      <c r="C16" s="79"/>
      <c r="D16" s="227">
        <v>4292</v>
      </c>
      <c r="E16" s="39">
        <f t="shared" si="0"/>
        <v>0</v>
      </c>
      <c r="F16" s="38"/>
      <c r="G16" s="230">
        <v>1266</v>
      </c>
      <c r="H16" s="39">
        <f t="shared" si="1"/>
        <v>0</v>
      </c>
      <c r="I16" s="38"/>
      <c r="J16" s="230">
        <v>24</v>
      </c>
      <c r="K16" s="40">
        <f t="shared" si="2"/>
        <v>0</v>
      </c>
      <c r="L16" s="80">
        <f t="shared" si="4"/>
        <v>0</v>
      </c>
      <c r="M16" s="85">
        <f t="shared" si="5"/>
        <v>5582</v>
      </c>
      <c r="N16" s="84">
        <f t="shared" si="3"/>
        <v>0</v>
      </c>
      <c r="W16" s="74"/>
      <c r="X16" s="72"/>
    </row>
    <row r="17" spans="2:24" ht="27.75" customHeight="1">
      <c r="B17" s="37" t="s">
        <v>8</v>
      </c>
      <c r="C17" s="79"/>
      <c r="D17" s="227">
        <v>4028</v>
      </c>
      <c r="E17" s="39">
        <f t="shared" si="0"/>
        <v>0</v>
      </c>
      <c r="F17" s="38"/>
      <c r="G17" s="230">
        <v>874</v>
      </c>
      <c r="H17" s="39">
        <f t="shared" si="1"/>
        <v>0</v>
      </c>
      <c r="I17" s="38"/>
      <c r="J17" s="230">
        <v>16</v>
      </c>
      <c r="K17" s="40">
        <f t="shared" si="2"/>
        <v>0</v>
      </c>
      <c r="L17" s="80">
        <f t="shared" si="4"/>
        <v>0</v>
      </c>
      <c r="M17" s="85">
        <f t="shared" si="5"/>
        <v>4918</v>
      </c>
      <c r="N17" s="84">
        <f t="shared" si="3"/>
        <v>0</v>
      </c>
      <c r="W17" s="74"/>
      <c r="X17" s="72"/>
    </row>
    <row r="18" spans="2:24" ht="27.75" customHeight="1">
      <c r="B18" s="232" t="s">
        <v>45</v>
      </c>
      <c r="C18" s="233">
        <f>SUBTOTAL(9,C12:C17)</f>
        <v>0</v>
      </c>
      <c r="D18" s="234">
        <v>25562</v>
      </c>
      <c r="E18" s="235">
        <f t="shared" si="0"/>
        <v>0</v>
      </c>
      <c r="F18" s="236">
        <f>SUBTOTAL(9,F12:F17)</f>
        <v>0</v>
      </c>
      <c r="G18" s="237">
        <v>7599</v>
      </c>
      <c r="H18" s="235">
        <f t="shared" si="1"/>
        <v>0</v>
      </c>
      <c r="I18" s="236">
        <f>SUBTOTAL(9,I12:I17)</f>
        <v>0</v>
      </c>
      <c r="J18" s="237">
        <v>109</v>
      </c>
      <c r="K18" s="238">
        <f t="shared" si="2"/>
        <v>0</v>
      </c>
      <c r="L18" s="239">
        <f t="shared" si="4"/>
        <v>0</v>
      </c>
      <c r="M18" s="240">
        <f>SUBTOTAL(9,M12:M17)</f>
        <v>33270</v>
      </c>
      <c r="N18" s="241">
        <f t="shared" si="3"/>
        <v>0</v>
      </c>
      <c r="P18" s="53">
        <f>SUM(M12:M17)</f>
        <v>33270</v>
      </c>
      <c r="W18" s="74"/>
      <c r="X18" s="72"/>
    </row>
    <row r="19" spans="2:24" ht="27.75" customHeight="1" thickBot="1">
      <c r="B19" s="57" t="s">
        <v>0</v>
      </c>
      <c r="C19" s="93">
        <f>SUBTOTAL(9,C5:C17)</f>
        <v>4804</v>
      </c>
      <c r="D19" s="229">
        <v>48580</v>
      </c>
      <c r="E19" s="94">
        <f t="shared" si="0"/>
        <v>9.8888431453272947</v>
      </c>
      <c r="F19" s="95">
        <f>SUBTOTAL(9,F5:F17)</f>
        <v>965</v>
      </c>
      <c r="G19" s="229">
        <v>13922</v>
      </c>
      <c r="H19" s="94">
        <f t="shared" si="1"/>
        <v>6.931475362735239</v>
      </c>
      <c r="I19" s="95">
        <f>SUBTOTAL(9,I5:I17)</f>
        <v>32</v>
      </c>
      <c r="J19" s="229">
        <v>219</v>
      </c>
      <c r="K19" s="96">
        <f t="shared" si="2"/>
        <v>14.611872146118721</v>
      </c>
      <c r="L19" s="97">
        <f t="shared" si="4"/>
        <v>5801</v>
      </c>
      <c r="M19" s="98">
        <f>SUBTOTAL(9,M5:M17)</f>
        <v>62721</v>
      </c>
      <c r="N19" s="99">
        <f t="shared" si="3"/>
        <v>9.2488959040831613</v>
      </c>
      <c r="W19" s="74"/>
      <c r="X19" s="72"/>
    </row>
    <row r="20" spans="2:24" ht="15.75" customHeight="1">
      <c r="B20" s="272"/>
      <c r="C20" s="272"/>
      <c r="D20" s="272"/>
      <c r="E20" s="272"/>
      <c r="L20" s="273" t="s">
        <v>61</v>
      </c>
      <c r="M20" s="273"/>
      <c r="N20" s="273"/>
      <c r="W20" s="74"/>
      <c r="X20" s="72"/>
    </row>
    <row r="21" spans="2:24" ht="22.5" customHeight="1">
      <c r="B21" s="272"/>
      <c r="C21" s="272"/>
      <c r="D21" s="272"/>
      <c r="E21" s="272"/>
      <c r="W21" s="74"/>
      <c r="X21" s="72"/>
    </row>
    <row r="22" spans="2:24" ht="22.5" customHeight="1">
      <c r="W22" s="74"/>
      <c r="X22" s="72"/>
    </row>
    <row r="23" spans="2:24" ht="22.5" customHeight="1">
      <c r="W23" s="74"/>
      <c r="X23" s="72"/>
    </row>
    <row r="24" spans="2:24" ht="22.5" customHeight="1">
      <c r="W24" s="74"/>
      <c r="X24" s="72"/>
    </row>
    <row r="25" spans="2:24" ht="22.5" customHeight="1">
      <c r="W25" s="74"/>
      <c r="X25" s="72"/>
    </row>
    <row r="26" spans="2:24" ht="22.5" customHeight="1">
      <c r="X26" s="72"/>
    </row>
  </sheetData>
  <mergeCells count="10">
    <mergeCell ref="B20:E21"/>
    <mergeCell ref="L20:N20"/>
    <mergeCell ref="A1:N1"/>
    <mergeCell ref="N3:N4"/>
    <mergeCell ref="C3:E3"/>
    <mergeCell ref="F3:H3"/>
    <mergeCell ref="I3:K3"/>
    <mergeCell ref="L3:L4"/>
    <mergeCell ref="M2:N2"/>
    <mergeCell ref="M3:M4"/>
  </mergeCells>
  <phoneticPr fontId="2"/>
  <conditionalFormatting sqref="E5:E19 H5:H19 K5:K19 N5:N19">
    <cfRule type="cellIs" dxfId="2" priority="1" stopIfTrue="1" operator="lessThan">
      <formula>100</formula>
    </cfRule>
  </conditionalFormatting>
  <hyperlinks>
    <hyperlink ref="A1:N1" location="目次!A1" tooltip="目次に戻ります" display="軽自動車届出台数（千葉県）" xr:uid="{00000000-0004-0000-0200-000000000000}"/>
  </hyperlinks>
  <printOptions horizontalCentered="1" gridLinesSet="0"/>
  <pageMargins left="0.15748031496062992" right="0.19685039370078741" top="0.89" bottom="0.19685039370078741" header="0.35433070866141736" footer="0.19685039370078741"/>
  <pageSetup paperSize="9" orientation="landscape" verticalDpi="400" r:id="rId1"/>
  <headerFooter alignWithMargins="0">
    <oddHeader>&amp;R&amp;"ＭＳ Ｐゴシック,標準"&amp;8Chiba-JADA
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6"/>
    <pageSetUpPr fitToPage="1"/>
  </sheetPr>
  <dimension ref="A1:AR29"/>
  <sheetViews>
    <sheetView showGridLines="0" showZeros="0" view="pageBreakPreview" zoomScaleNormal="100" zoomScaleSheetLayoutView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AD5" sqref="AD5"/>
    </sheetView>
  </sheetViews>
  <sheetFormatPr defaultRowHeight="12"/>
  <cols>
    <col min="1" max="1" width="0.75" style="108" customWidth="1"/>
    <col min="2" max="2" width="6.125" style="108" customWidth="1"/>
    <col min="3" max="4" width="8.125" style="108" customWidth="1"/>
    <col min="5" max="5" width="6" style="108" customWidth="1"/>
    <col min="6" max="7" width="8.125" style="108" customWidth="1"/>
    <col min="8" max="8" width="6" style="108" customWidth="1"/>
    <col min="9" max="10" width="8.625" style="108" customWidth="1"/>
    <col min="11" max="11" width="6" style="108" customWidth="1"/>
    <col min="12" max="12" width="7.125" style="108" customWidth="1"/>
    <col min="13" max="13" width="7.25" style="108" bestFit="1" customWidth="1"/>
    <col min="14" max="14" width="6.25" style="108" customWidth="1"/>
    <col min="15" max="16" width="6.625" style="108" customWidth="1"/>
    <col min="17" max="17" width="5" style="108" bestFit="1" customWidth="1"/>
    <col min="18" max="19" width="4" style="108" customWidth="1"/>
    <col min="20" max="21" width="7.125" style="108" customWidth="1"/>
    <col min="22" max="22" width="5.875" style="108" bestFit="1" customWidth="1"/>
    <col min="23" max="24" width="5.125" style="108" customWidth="1"/>
    <col min="25" max="25" width="6.75" style="108" bestFit="1" customWidth="1"/>
    <col min="26" max="26" width="5.25" style="108" customWidth="1"/>
    <col min="27" max="27" width="6.375" style="108" bestFit="1" customWidth="1"/>
    <col min="28" max="29" width="8.625" style="108" customWidth="1"/>
    <col min="30" max="30" width="5.625" style="108" customWidth="1"/>
    <col min="31" max="31" width="6.5" style="108" customWidth="1"/>
    <col min="32" max="38" width="6.875" style="108" customWidth="1"/>
    <col min="39" max="43" width="9.125" style="108" bestFit="1" customWidth="1"/>
    <col min="44" max="44" width="9.25" style="108" bestFit="1" customWidth="1"/>
    <col min="45" max="16384" width="9" style="108"/>
  </cols>
  <sheetData>
    <row r="1" spans="1:30" ht="42.75" customHeight="1">
      <c r="A1" s="290" t="s">
        <v>18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D1" s="107"/>
    </row>
    <row r="2" spans="1:30" ht="33" customHeight="1" thickBot="1">
      <c r="B2" s="288" t="s">
        <v>77</v>
      </c>
      <c r="C2" s="288"/>
      <c r="G2" s="196"/>
      <c r="H2" s="196"/>
      <c r="I2" s="196"/>
      <c r="J2" s="196" t="s">
        <v>68</v>
      </c>
      <c r="K2" s="196"/>
      <c r="L2" s="196"/>
      <c r="M2" s="196"/>
      <c r="N2" s="196"/>
      <c r="O2" s="196"/>
      <c r="P2" s="196"/>
      <c r="Q2" s="196"/>
      <c r="R2" s="196"/>
      <c r="S2" s="196"/>
      <c r="T2" s="196"/>
      <c r="AB2" s="289" t="s">
        <v>41</v>
      </c>
      <c r="AC2" s="289"/>
      <c r="AD2" s="107" t="s">
        <v>79</v>
      </c>
    </row>
    <row r="3" spans="1:30" ht="25.5" customHeight="1">
      <c r="B3" s="109"/>
      <c r="C3" s="284" t="s">
        <v>37</v>
      </c>
      <c r="D3" s="282"/>
      <c r="E3" s="283"/>
      <c r="F3" s="284" t="s">
        <v>38</v>
      </c>
      <c r="G3" s="282"/>
      <c r="H3" s="291"/>
      <c r="I3" s="285" t="s">
        <v>32</v>
      </c>
      <c r="J3" s="286"/>
      <c r="K3" s="287"/>
      <c r="L3" s="281" t="s">
        <v>76</v>
      </c>
      <c r="M3" s="282"/>
      <c r="N3" s="283"/>
      <c r="O3" s="284" t="s">
        <v>39</v>
      </c>
      <c r="P3" s="282"/>
      <c r="Q3" s="283"/>
      <c r="R3" s="284" t="s">
        <v>40</v>
      </c>
      <c r="S3" s="291"/>
      <c r="T3" s="285" t="s">
        <v>33</v>
      </c>
      <c r="U3" s="286"/>
      <c r="V3" s="287"/>
      <c r="W3" s="281" t="s">
        <v>34</v>
      </c>
      <c r="X3" s="282"/>
      <c r="Y3" s="283"/>
      <c r="Z3" s="284" t="s">
        <v>27</v>
      </c>
      <c r="AA3" s="291"/>
      <c r="AB3" s="292" t="s">
        <v>14</v>
      </c>
      <c r="AC3" s="294" t="s">
        <v>15</v>
      </c>
      <c r="AD3" s="279" t="s">
        <v>43</v>
      </c>
    </row>
    <row r="4" spans="1:30" ht="25.5" customHeight="1">
      <c r="B4" s="113"/>
      <c r="C4" s="110" t="s">
        <v>26</v>
      </c>
      <c r="D4" s="114" t="s">
        <v>21</v>
      </c>
      <c r="E4" s="112" t="s">
        <v>10</v>
      </c>
      <c r="F4" s="110" t="s">
        <v>26</v>
      </c>
      <c r="G4" s="114" t="s">
        <v>21</v>
      </c>
      <c r="H4" s="111" t="s">
        <v>10</v>
      </c>
      <c r="I4" s="115" t="s">
        <v>26</v>
      </c>
      <c r="J4" s="116" t="s">
        <v>23</v>
      </c>
      <c r="K4" s="117" t="s">
        <v>10</v>
      </c>
      <c r="L4" s="111" t="s">
        <v>26</v>
      </c>
      <c r="M4" s="114" t="s">
        <v>21</v>
      </c>
      <c r="N4" s="112" t="s">
        <v>10</v>
      </c>
      <c r="O4" s="110" t="s">
        <v>26</v>
      </c>
      <c r="P4" s="114" t="s">
        <v>21</v>
      </c>
      <c r="Q4" s="112" t="s">
        <v>10</v>
      </c>
      <c r="R4" s="110" t="s">
        <v>26</v>
      </c>
      <c r="S4" s="114" t="s">
        <v>42</v>
      </c>
      <c r="T4" s="115" t="s">
        <v>26</v>
      </c>
      <c r="U4" s="116" t="s">
        <v>21</v>
      </c>
      <c r="V4" s="117" t="s">
        <v>10</v>
      </c>
      <c r="W4" s="111" t="s">
        <v>26</v>
      </c>
      <c r="X4" s="114" t="s">
        <v>21</v>
      </c>
      <c r="Y4" s="112" t="s">
        <v>10</v>
      </c>
      <c r="Z4" s="118" t="s">
        <v>26</v>
      </c>
      <c r="AA4" s="119" t="s">
        <v>21</v>
      </c>
      <c r="AB4" s="293"/>
      <c r="AC4" s="295"/>
      <c r="AD4" s="280"/>
    </row>
    <row r="5" spans="1:30" ht="27.75" customHeight="1">
      <c r="B5" s="120" t="s">
        <v>74</v>
      </c>
      <c r="C5" s="121">
        <v>147918</v>
      </c>
      <c r="D5" s="122">
        <v>135707</v>
      </c>
      <c r="E5" s="39">
        <f>IF(ISERROR(C5*100/D5),"",C5*100/D5)</f>
        <v>108.99806200122322</v>
      </c>
      <c r="F5" s="121">
        <v>68249</v>
      </c>
      <c r="G5" s="122">
        <v>56961</v>
      </c>
      <c r="H5" s="123">
        <f>IF(ISERROR(F5*100/G5),"",F5*100/G5)</f>
        <v>119.81706781833184</v>
      </c>
      <c r="I5" s="124">
        <f t="shared" ref="I5:I17" si="0">C5+F5</f>
        <v>216167</v>
      </c>
      <c r="J5" s="125">
        <f t="shared" ref="J5:J17" si="1">SUM(D5,G5)</f>
        <v>192668</v>
      </c>
      <c r="K5" s="103">
        <f>IF(ISERROR(I5*100/J5),"",I5*100/J5)</f>
        <v>112.19662839703531</v>
      </c>
      <c r="L5" s="126">
        <v>8215</v>
      </c>
      <c r="M5" s="122">
        <v>7330</v>
      </c>
      <c r="N5" s="102">
        <f>IF(ISERROR(L5*100/M5),"",L5*100/M5)</f>
        <v>112.07366984993179</v>
      </c>
      <c r="O5" s="121">
        <v>10654</v>
      </c>
      <c r="P5" s="122">
        <v>12824</v>
      </c>
      <c r="Q5" s="102">
        <f>IF(ISERROR(O5*100/P5),"",O5*100/P5)</f>
        <v>83.078602620087338</v>
      </c>
      <c r="R5" s="127"/>
      <c r="S5" s="128"/>
      <c r="T5" s="124">
        <f>SUM(L5,O5,R5)</f>
        <v>18869</v>
      </c>
      <c r="U5" s="125">
        <f>SUM(M5,P5,S5)</f>
        <v>20154</v>
      </c>
      <c r="V5" s="103">
        <f>IF(ISERROR(T5*100/U5),"",T5*100/U5)</f>
        <v>93.624094472561282</v>
      </c>
      <c r="W5" s="126">
        <v>671</v>
      </c>
      <c r="X5" s="122">
        <v>677</v>
      </c>
      <c r="Y5" s="102">
        <f>IF(ISERROR(W5*100/X5),"",W5*100/X5)</f>
        <v>99.113737075332352</v>
      </c>
      <c r="Z5" s="129">
        <v>4583</v>
      </c>
      <c r="AA5" s="130">
        <v>4583</v>
      </c>
      <c r="AB5" s="131">
        <f>SUM(I5,T5,W5,Z5)</f>
        <v>240290</v>
      </c>
      <c r="AC5" s="132">
        <f t="shared" ref="AC5:AC17" si="2">SUM(J5,U5,X5,AA5)</f>
        <v>218082</v>
      </c>
      <c r="AD5" s="133">
        <f>IF(ISERROR(AB5*100/AC5),"",AB5*100/AC5)</f>
        <v>110.18332553810035</v>
      </c>
    </row>
    <row r="6" spans="1:30" ht="27.75" customHeight="1">
      <c r="B6" s="120" t="s">
        <v>16</v>
      </c>
      <c r="C6" s="121"/>
      <c r="D6" s="122">
        <v>145950</v>
      </c>
      <c r="E6" s="39">
        <f t="shared" ref="E6:E19" si="3">IF(ISERROR(C6*100/D6),"",C6*100/D6)</f>
        <v>0</v>
      </c>
      <c r="F6" s="121"/>
      <c r="G6" s="122">
        <v>56128</v>
      </c>
      <c r="H6" s="123">
        <f t="shared" ref="H6:H19" si="4">IF(ISERROR(F6*100/G6),"",F6*100/G6)</f>
        <v>0</v>
      </c>
      <c r="I6" s="124">
        <f t="shared" si="0"/>
        <v>0</v>
      </c>
      <c r="J6" s="125">
        <f t="shared" si="1"/>
        <v>202078</v>
      </c>
      <c r="K6" s="103">
        <f t="shared" ref="K6:K19" si="5">IF(ISERROR(I6*100/J6),"",I6*100/J6)</f>
        <v>0</v>
      </c>
      <c r="L6" s="126"/>
      <c r="M6" s="122">
        <v>8834</v>
      </c>
      <c r="N6" s="102">
        <f t="shared" ref="N6:N19" si="6">IF(ISERROR(L6*100/M6),"",L6*100/M6)</f>
        <v>0</v>
      </c>
      <c r="O6" s="121"/>
      <c r="P6" s="122">
        <v>10715</v>
      </c>
      <c r="Q6" s="102">
        <f t="shared" ref="Q6:Q19" si="7">IF(ISERROR(O6*100/P6),"",O6*100/P6)</f>
        <v>0</v>
      </c>
      <c r="R6" s="127"/>
      <c r="S6" s="134"/>
      <c r="T6" s="124">
        <f t="shared" ref="T6:T17" si="8">SUM(L6,O6,R6)</f>
        <v>0</v>
      </c>
      <c r="U6" s="125">
        <f t="shared" ref="U6:U17" si="9">SUM(M6,P6,S6)</f>
        <v>19549</v>
      </c>
      <c r="V6" s="103">
        <f t="shared" ref="V6:V19" si="10">IF(ISERROR(T6*100/U6),"",T6*100/U6)</f>
        <v>0</v>
      </c>
      <c r="W6" s="126"/>
      <c r="X6" s="122">
        <v>948</v>
      </c>
      <c r="Y6" s="102">
        <f t="shared" ref="Y6:Y19" si="11">IF(ISERROR(W6*100/X6),"",W6*100/X6)</f>
        <v>0</v>
      </c>
      <c r="Z6" s="129"/>
      <c r="AA6" s="130">
        <v>5921</v>
      </c>
      <c r="AB6" s="131">
        <f>SUM(I6,T6,W6,Z6,S6)</f>
        <v>0</v>
      </c>
      <c r="AC6" s="132">
        <f t="shared" si="2"/>
        <v>228496</v>
      </c>
      <c r="AD6" s="133">
        <f t="shared" ref="AD6:AD19" si="12">IF(ISERROR(AB6*100/AC6),"",AB6*100/AC6)</f>
        <v>0</v>
      </c>
    </row>
    <row r="7" spans="1:30" ht="27.75" customHeight="1">
      <c r="B7" s="120" t="s">
        <v>17</v>
      </c>
      <c r="C7" s="121"/>
      <c r="D7" s="122">
        <v>197550</v>
      </c>
      <c r="E7" s="39">
        <f t="shared" si="3"/>
        <v>0</v>
      </c>
      <c r="F7" s="121"/>
      <c r="G7" s="122">
        <v>70811</v>
      </c>
      <c r="H7" s="123">
        <f t="shared" si="4"/>
        <v>0</v>
      </c>
      <c r="I7" s="124">
        <f t="shared" si="0"/>
        <v>0</v>
      </c>
      <c r="J7" s="132">
        <f t="shared" si="1"/>
        <v>268361</v>
      </c>
      <c r="K7" s="103">
        <f t="shared" si="5"/>
        <v>0</v>
      </c>
      <c r="L7" s="126"/>
      <c r="M7" s="122">
        <v>12777</v>
      </c>
      <c r="N7" s="102">
        <f t="shared" si="6"/>
        <v>0</v>
      </c>
      <c r="O7" s="121"/>
      <c r="P7" s="122">
        <v>15339</v>
      </c>
      <c r="Q7" s="102">
        <f t="shared" si="7"/>
        <v>0</v>
      </c>
      <c r="R7" s="127"/>
      <c r="S7" s="134"/>
      <c r="T7" s="124">
        <f t="shared" si="8"/>
        <v>0</v>
      </c>
      <c r="U7" s="132">
        <f t="shared" si="9"/>
        <v>28116</v>
      </c>
      <c r="V7" s="103">
        <f t="shared" si="10"/>
        <v>0</v>
      </c>
      <c r="W7" s="126"/>
      <c r="X7" s="122">
        <v>1122</v>
      </c>
      <c r="Y7" s="102">
        <f t="shared" si="11"/>
        <v>0</v>
      </c>
      <c r="Z7" s="129"/>
      <c r="AA7" s="130">
        <v>7944</v>
      </c>
      <c r="AB7" s="131">
        <f>SUM(I7,T7,W7,Z7)</f>
        <v>0</v>
      </c>
      <c r="AC7" s="125">
        <f t="shared" si="2"/>
        <v>305543</v>
      </c>
      <c r="AD7" s="133">
        <f t="shared" si="12"/>
        <v>0</v>
      </c>
    </row>
    <row r="8" spans="1:30" ht="27.75" customHeight="1">
      <c r="B8" s="120" t="s">
        <v>13</v>
      </c>
      <c r="C8" s="121"/>
      <c r="D8" s="122">
        <v>126777</v>
      </c>
      <c r="E8" s="39">
        <f t="shared" si="3"/>
        <v>0</v>
      </c>
      <c r="F8" s="121"/>
      <c r="G8" s="122">
        <v>54424</v>
      </c>
      <c r="H8" s="123">
        <f t="shared" si="4"/>
        <v>0</v>
      </c>
      <c r="I8" s="124">
        <f t="shared" si="0"/>
        <v>0</v>
      </c>
      <c r="J8" s="125">
        <f t="shared" si="1"/>
        <v>181201</v>
      </c>
      <c r="K8" s="103">
        <f t="shared" si="5"/>
        <v>0</v>
      </c>
      <c r="L8" s="126"/>
      <c r="M8" s="122">
        <v>8897</v>
      </c>
      <c r="N8" s="102">
        <f t="shared" si="6"/>
        <v>0</v>
      </c>
      <c r="O8" s="121"/>
      <c r="P8" s="122">
        <v>13343</v>
      </c>
      <c r="Q8" s="102">
        <f t="shared" si="7"/>
        <v>0</v>
      </c>
      <c r="R8" s="127"/>
      <c r="S8" s="134"/>
      <c r="T8" s="124">
        <f t="shared" si="8"/>
        <v>0</v>
      </c>
      <c r="U8" s="125">
        <f t="shared" si="9"/>
        <v>22240</v>
      </c>
      <c r="V8" s="103">
        <f t="shared" si="10"/>
        <v>0</v>
      </c>
      <c r="W8" s="126"/>
      <c r="X8" s="122">
        <v>611</v>
      </c>
      <c r="Y8" s="39">
        <f t="shared" si="11"/>
        <v>0</v>
      </c>
      <c r="Z8" s="129"/>
      <c r="AA8" s="130">
        <v>5033</v>
      </c>
      <c r="AB8" s="131">
        <f t="shared" ref="AB8:AB17" si="13">SUM(I8,T8,W8,Z8)</f>
        <v>0</v>
      </c>
      <c r="AC8" s="125">
        <f t="shared" si="2"/>
        <v>209085</v>
      </c>
      <c r="AD8" s="133">
        <f t="shared" si="12"/>
        <v>0</v>
      </c>
    </row>
    <row r="9" spans="1:30" ht="27.75" customHeight="1">
      <c r="B9" s="120" t="s">
        <v>1</v>
      </c>
      <c r="C9" s="121"/>
      <c r="D9" s="122">
        <v>121330</v>
      </c>
      <c r="E9" s="39">
        <f t="shared" si="3"/>
        <v>0</v>
      </c>
      <c r="F9" s="121"/>
      <c r="G9" s="122">
        <v>55083</v>
      </c>
      <c r="H9" s="123">
        <f t="shared" si="4"/>
        <v>0</v>
      </c>
      <c r="I9" s="124">
        <f t="shared" si="0"/>
        <v>0</v>
      </c>
      <c r="J9" s="125">
        <f t="shared" si="1"/>
        <v>176413</v>
      </c>
      <c r="K9" s="103">
        <f t="shared" si="5"/>
        <v>0</v>
      </c>
      <c r="L9" s="126"/>
      <c r="M9" s="122">
        <v>8694</v>
      </c>
      <c r="N9" s="102">
        <f t="shared" si="6"/>
        <v>0</v>
      </c>
      <c r="O9" s="121"/>
      <c r="P9" s="122">
        <v>12548</v>
      </c>
      <c r="Q9" s="102">
        <f t="shared" si="7"/>
        <v>0</v>
      </c>
      <c r="R9" s="127"/>
      <c r="S9" s="134"/>
      <c r="T9" s="124">
        <f t="shared" si="8"/>
        <v>0</v>
      </c>
      <c r="U9" s="125">
        <f t="shared" si="9"/>
        <v>21242</v>
      </c>
      <c r="V9" s="103">
        <f t="shared" si="10"/>
        <v>0</v>
      </c>
      <c r="W9" s="126"/>
      <c r="X9" s="122">
        <v>647</v>
      </c>
      <c r="Y9" s="102">
        <f t="shared" si="11"/>
        <v>0</v>
      </c>
      <c r="Z9" s="129"/>
      <c r="AA9" s="130">
        <v>4799</v>
      </c>
      <c r="AB9" s="131">
        <f>SUM(I9,T9,W9,Z9)</f>
        <v>0</v>
      </c>
      <c r="AC9" s="125">
        <f t="shared" si="2"/>
        <v>203101</v>
      </c>
      <c r="AD9" s="133">
        <f t="shared" si="12"/>
        <v>0</v>
      </c>
    </row>
    <row r="10" spans="1:30" ht="27.75" customHeight="1">
      <c r="B10" s="135" t="s">
        <v>2</v>
      </c>
      <c r="C10" s="136"/>
      <c r="D10" s="137">
        <v>146324</v>
      </c>
      <c r="E10" s="44">
        <f t="shared" si="3"/>
        <v>0</v>
      </c>
      <c r="F10" s="136"/>
      <c r="G10" s="137">
        <v>64391</v>
      </c>
      <c r="H10" s="138">
        <f t="shared" si="4"/>
        <v>0</v>
      </c>
      <c r="I10" s="139">
        <f t="shared" si="0"/>
        <v>0</v>
      </c>
      <c r="J10" s="140">
        <f t="shared" si="1"/>
        <v>210715</v>
      </c>
      <c r="K10" s="105">
        <f t="shared" si="5"/>
        <v>0</v>
      </c>
      <c r="L10" s="141"/>
      <c r="M10" s="137">
        <v>10455</v>
      </c>
      <c r="N10" s="104">
        <f t="shared" si="6"/>
        <v>0</v>
      </c>
      <c r="O10" s="136"/>
      <c r="P10" s="137">
        <v>15342</v>
      </c>
      <c r="Q10" s="104">
        <f t="shared" si="7"/>
        <v>0</v>
      </c>
      <c r="R10" s="142"/>
      <c r="S10" s="143"/>
      <c r="T10" s="139">
        <f t="shared" si="8"/>
        <v>0</v>
      </c>
      <c r="U10" s="140">
        <f t="shared" si="9"/>
        <v>25797</v>
      </c>
      <c r="V10" s="105">
        <f t="shared" si="10"/>
        <v>0</v>
      </c>
      <c r="W10" s="141"/>
      <c r="X10" s="137">
        <v>790</v>
      </c>
      <c r="Y10" s="104">
        <f t="shared" si="11"/>
        <v>0</v>
      </c>
      <c r="Z10" s="144"/>
      <c r="AA10" s="145">
        <v>5969</v>
      </c>
      <c r="AB10" s="146">
        <f t="shared" si="13"/>
        <v>0</v>
      </c>
      <c r="AC10" s="140">
        <f t="shared" si="2"/>
        <v>243271</v>
      </c>
      <c r="AD10" s="147">
        <f t="shared" si="12"/>
        <v>0</v>
      </c>
    </row>
    <row r="11" spans="1:30" ht="27.75" customHeight="1">
      <c r="B11" s="100" t="s">
        <v>44</v>
      </c>
      <c r="C11" s="148">
        <f>SUBTOTAL(9,C5:C10)</f>
        <v>147918</v>
      </c>
      <c r="D11" s="149">
        <v>873638</v>
      </c>
      <c r="E11" s="48">
        <f t="shared" si="3"/>
        <v>16.931269015312978</v>
      </c>
      <c r="F11" s="148">
        <f>SUBTOTAL(9,F5:F10)</f>
        <v>68249</v>
      </c>
      <c r="G11" s="149">
        <v>357798</v>
      </c>
      <c r="H11" s="49">
        <f t="shared" si="4"/>
        <v>19.074729316541735</v>
      </c>
      <c r="I11" s="150">
        <f>SUBTOTAL(9,I5:I10)</f>
        <v>216167</v>
      </c>
      <c r="J11" s="151">
        <f>SUBTOTAL(9,J5:J10)</f>
        <v>1231436</v>
      </c>
      <c r="K11" s="50">
        <f t="shared" si="5"/>
        <v>17.554058838624176</v>
      </c>
      <c r="L11" s="152">
        <f>SUBTOTAL(9,L5:L10)</f>
        <v>8215</v>
      </c>
      <c r="M11" s="149">
        <v>56987</v>
      </c>
      <c r="N11" s="48">
        <f t="shared" si="6"/>
        <v>14.415568462982785</v>
      </c>
      <c r="O11" s="148">
        <f>SUBTOTAL(9,O5:O10)</f>
        <v>10654</v>
      </c>
      <c r="P11" s="149">
        <v>80111</v>
      </c>
      <c r="Q11" s="48">
        <f t="shared" si="7"/>
        <v>13.299047571494551</v>
      </c>
      <c r="R11" s="148">
        <f>SUBTOTAL(9,R5:R10)</f>
        <v>0</v>
      </c>
      <c r="S11" s="153"/>
      <c r="T11" s="150">
        <f>SUBTOTAL(9,T5:T10)</f>
        <v>18869</v>
      </c>
      <c r="U11" s="151">
        <f>SUBTOTAL(9,U5:U10)</f>
        <v>137098</v>
      </c>
      <c r="V11" s="50">
        <f t="shared" si="10"/>
        <v>13.763147529504442</v>
      </c>
      <c r="W11" s="152">
        <f>SUBTOTAL(9,W5:W10)</f>
        <v>671</v>
      </c>
      <c r="X11" s="149">
        <v>4795</v>
      </c>
      <c r="Y11" s="51">
        <f t="shared" si="11"/>
        <v>13.993743482794578</v>
      </c>
      <c r="Z11" s="154">
        <f>SUBTOTAL(9,Z5:Z10)</f>
        <v>4583</v>
      </c>
      <c r="AA11" s="155">
        <v>34426</v>
      </c>
      <c r="AB11" s="150">
        <f>SUBTOTAL(9,AB5:AB10)</f>
        <v>240290</v>
      </c>
      <c r="AC11" s="151">
        <f>SUBTOTAL(9,AC5:AC10)</f>
        <v>1407578</v>
      </c>
      <c r="AD11" s="156">
        <f t="shared" si="12"/>
        <v>17.071167636891172</v>
      </c>
    </row>
    <row r="12" spans="1:30" ht="27.75" customHeight="1">
      <c r="B12" s="120" t="s">
        <v>3</v>
      </c>
      <c r="C12" s="121"/>
      <c r="D12" s="122">
        <v>155925</v>
      </c>
      <c r="E12" s="39">
        <f t="shared" si="3"/>
        <v>0</v>
      </c>
      <c r="F12" s="121"/>
      <c r="G12" s="122">
        <v>73512</v>
      </c>
      <c r="H12" s="123">
        <f t="shared" si="4"/>
        <v>0</v>
      </c>
      <c r="I12" s="124">
        <f t="shared" si="0"/>
        <v>0</v>
      </c>
      <c r="J12" s="125">
        <f t="shared" si="1"/>
        <v>229437</v>
      </c>
      <c r="K12" s="103">
        <f t="shared" si="5"/>
        <v>0</v>
      </c>
      <c r="L12" s="126"/>
      <c r="M12" s="122">
        <v>10746</v>
      </c>
      <c r="N12" s="102">
        <f t="shared" si="6"/>
        <v>0</v>
      </c>
      <c r="O12" s="121"/>
      <c r="P12" s="122">
        <v>18029</v>
      </c>
      <c r="Q12" s="102">
        <f t="shared" si="7"/>
        <v>0</v>
      </c>
      <c r="R12" s="127"/>
      <c r="S12" s="134"/>
      <c r="T12" s="124">
        <f t="shared" si="8"/>
        <v>0</v>
      </c>
      <c r="U12" s="125">
        <f t="shared" si="9"/>
        <v>28775</v>
      </c>
      <c r="V12" s="103">
        <f t="shared" si="10"/>
        <v>0</v>
      </c>
      <c r="W12" s="126"/>
      <c r="X12" s="122">
        <v>840</v>
      </c>
      <c r="Y12" s="102">
        <f t="shared" si="11"/>
        <v>0</v>
      </c>
      <c r="Z12" s="129"/>
      <c r="AA12" s="130">
        <v>6009</v>
      </c>
      <c r="AB12" s="131">
        <f>SUM(I12,T12,W12,Z12)</f>
        <v>0</v>
      </c>
      <c r="AC12" s="125">
        <f t="shared" si="2"/>
        <v>265061</v>
      </c>
      <c r="AD12" s="133">
        <f t="shared" si="12"/>
        <v>0</v>
      </c>
    </row>
    <row r="13" spans="1:30" ht="27.75" customHeight="1">
      <c r="B13" s="120" t="s">
        <v>4</v>
      </c>
      <c r="C13" s="121"/>
      <c r="D13" s="122">
        <v>118766</v>
      </c>
      <c r="E13" s="39">
        <f t="shared" si="3"/>
        <v>0</v>
      </c>
      <c r="F13" s="121"/>
      <c r="G13" s="122">
        <v>61397</v>
      </c>
      <c r="H13" s="123">
        <f t="shared" si="4"/>
        <v>0</v>
      </c>
      <c r="I13" s="124">
        <f t="shared" si="0"/>
        <v>0</v>
      </c>
      <c r="J13" s="125">
        <f t="shared" si="1"/>
        <v>180163</v>
      </c>
      <c r="K13" s="103">
        <f t="shared" si="5"/>
        <v>0</v>
      </c>
      <c r="L13" s="126"/>
      <c r="M13" s="122">
        <v>9868</v>
      </c>
      <c r="N13" s="102">
        <f t="shared" si="6"/>
        <v>0</v>
      </c>
      <c r="O13" s="121"/>
      <c r="P13" s="122">
        <v>14639</v>
      </c>
      <c r="Q13" s="102">
        <f t="shared" si="7"/>
        <v>0</v>
      </c>
      <c r="R13" s="127"/>
      <c r="S13" s="134">
        <v>1</v>
      </c>
      <c r="T13" s="124">
        <f t="shared" si="8"/>
        <v>0</v>
      </c>
      <c r="U13" s="125">
        <f t="shared" si="9"/>
        <v>24508</v>
      </c>
      <c r="V13" s="103">
        <f t="shared" si="10"/>
        <v>0</v>
      </c>
      <c r="W13" s="126"/>
      <c r="X13" s="122">
        <v>768</v>
      </c>
      <c r="Y13" s="102">
        <f t="shared" si="11"/>
        <v>0</v>
      </c>
      <c r="Z13" s="129"/>
      <c r="AA13" s="130">
        <v>4849</v>
      </c>
      <c r="AB13" s="131">
        <f>SUM(I13,T13,W13,Z13)</f>
        <v>0</v>
      </c>
      <c r="AC13" s="125">
        <f t="shared" si="2"/>
        <v>210288</v>
      </c>
      <c r="AD13" s="133">
        <f t="shared" si="12"/>
        <v>0</v>
      </c>
    </row>
    <row r="14" spans="1:30" ht="27.75" customHeight="1">
      <c r="B14" s="120" t="s">
        <v>5</v>
      </c>
      <c r="C14" s="121"/>
      <c r="D14" s="122">
        <v>160435</v>
      </c>
      <c r="E14" s="39">
        <f t="shared" si="3"/>
        <v>0</v>
      </c>
      <c r="F14" s="121"/>
      <c r="G14" s="122">
        <v>79783</v>
      </c>
      <c r="H14" s="123">
        <f t="shared" si="4"/>
        <v>0</v>
      </c>
      <c r="I14" s="124">
        <f t="shared" si="0"/>
        <v>0</v>
      </c>
      <c r="J14" s="125">
        <f t="shared" si="1"/>
        <v>240218</v>
      </c>
      <c r="K14" s="103">
        <f t="shared" si="5"/>
        <v>0</v>
      </c>
      <c r="L14" s="126"/>
      <c r="M14" s="122">
        <v>12464</v>
      </c>
      <c r="N14" s="102">
        <f t="shared" si="6"/>
        <v>0</v>
      </c>
      <c r="O14" s="121"/>
      <c r="P14" s="122">
        <v>16700</v>
      </c>
      <c r="Q14" s="102">
        <f t="shared" si="7"/>
        <v>0</v>
      </c>
      <c r="R14" s="127"/>
      <c r="S14" s="134"/>
      <c r="T14" s="124">
        <f t="shared" si="8"/>
        <v>0</v>
      </c>
      <c r="U14" s="125">
        <f t="shared" si="9"/>
        <v>29164</v>
      </c>
      <c r="V14" s="103">
        <f t="shared" si="10"/>
        <v>0</v>
      </c>
      <c r="W14" s="126"/>
      <c r="X14" s="122">
        <v>816</v>
      </c>
      <c r="Y14" s="102">
        <f t="shared" si="11"/>
        <v>0</v>
      </c>
      <c r="Z14" s="129"/>
      <c r="AA14" s="130">
        <v>6279</v>
      </c>
      <c r="AB14" s="131">
        <f>SUM(I14,T14,W14,Z14)</f>
        <v>0</v>
      </c>
      <c r="AC14" s="125">
        <f t="shared" si="2"/>
        <v>276477</v>
      </c>
      <c r="AD14" s="133">
        <f t="shared" si="12"/>
        <v>0</v>
      </c>
    </row>
    <row r="15" spans="1:30" ht="27.75" customHeight="1">
      <c r="B15" s="120" t="s">
        <v>6</v>
      </c>
      <c r="C15" s="121"/>
      <c r="D15" s="122">
        <v>154073</v>
      </c>
      <c r="E15" s="39">
        <f t="shared" si="3"/>
        <v>0</v>
      </c>
      <c r="F15" s="121"/>
      <c r="G15" s="122">
        <v>77100</v>
      </c>
      <c r="H15" s="123">
        <f t="shared" si="4"/>
        <v>0</v>
      </c>
      <c r="I15" s="124">
        <f t="shared" si="0"/>
        <v>0</v>
      </c>
      <c r="J15" s="125">
        <f t="shared" si="1"/>
        <v>231173</v>
      </c>
      <c r="K15" s="103">
        <f t="shared" si="5"/>
        <v>0</v>
      </c>
      <c r="L15" s="126"/>
      <c r="M15" s="122">
        <v>9622</v>
      </c>
      <c r="N15" s="102">
        <f t="shared" si="6"/>
        <v>0</v>
      </c>
      <c r="O15" s="121"/>
      <c r="P15" s="122">
        <v>13894</v>
      </c>
      <c r="Q15" s="102">
        <f t="shared" si="7"/>
        <v>0</v>
      </c>
      <c r="R15" s="127"/>
      <c r="S15" s="134"/>
      <c r="T15" s="124">
        <f t="shared" si="8"/>
        <v>0</v>
      </c>
      <c r="U15" s="125">
        <f t="shared" si="9"/>
        <v>23516</v>
      </c>
      <c r="V15" s="103">
        <f t="shared" si="10"/>
        <v>0</v>
      </c>
      <c r="W15" s="126"/>
      <c r="X15" s="122">
        <v>736</v>
      </c>
      <c r="Y15" s="102">
        <f t="shared" si="11"/>
        <v>0</v>
      </c>
      <c r="Z15" s="129"/>
      <c r="AA15" s="130">
        <v>5996</v>
      </c>
      <c r="AB15" s="131">
        <f>SUM(I15,T15,W15,Z15)</f>
        <v>0</v>
      </c>
      <c r="AC15" s="125">
        <f t="shared" si="2"/>
        <v>261421</v>
      </c>
      <c r="AD15" s="133">
        <f t="shared" si="12"/>
        <v>0</v>
      </c>
    </row>
    <row r="16" spans="1:30" ht="27.75" customHeight="1">
      <c r="B16" s="120" t="s">
        <v>7</v>
      </c>
      <c r="C16" s="121"/>
      <c r="D16" s="122">
        <v>158171</v>
      </c>
      <c r="E16" s="39">
        <f t="shared" si="3"/>
        <v>0</v>
      </c>
      <c r="F16" s="121"/>
      <c r="G16" s="122">
        <v>63668</v>
      </c>
      <c r="H16" s="123">
        <f t="shared" si="4"/>
        <v>0</v>
      </c>
      <c r="I16" s="124">
        <f t="shared" si="0"/>
        <v>0</v>
      </c>
      <c r="J16" s="125">
        <f t="shared" si="1"/>
        <v>221839</v>
      </c>
      <c r="K16" s="103">
        <f t="shared" si="5"/>
        <v>0</v>
      </c>
      <c r="L16" s="126"/>
      <c r="M16" s="122">
        <v>10033</v>
      </c>
      <c r="N16" s="102">
        <f t="shared" si="6"/>
        <v>0</v>
      </c>
      <c r="O16" s="121"/>
      <c r="P16" s="122">
        <v>13169</v>
      </c>
      <c r="Q16" s="102">
        <f t="shared" si="7"/>
        <v>0</v>
      </c>
      <c r="R16" s="127"/>
      <c r="S16" s="134"/>
      <c r="T16" s="124">
        <f t="shared" si="8"/>
        <v>0</v>
      </c>
      <c r="U16" s="125">
        <f t="shared" si="9"/>
        <v>23202</v>
      </c>
      <c r="V16" s="103">
        <f t="shared" si="10"/>
        <v>0</v>
      </c>
      <c r="W16" s="126"/>
      <c r="X16" s="122">
        <v>650</v>
      </c>
      <c r="Y16" s="102">
        <f t="shared" si="11"/>
        <v>0</v>
      </c>
      <c r="Z16" s="129"/>
      <c r="AA16" s="130">
        <v>6958</v>
      </c>
      <c r="AB16" s="131">
        <f t="shared" si="13"/>
        <v>0</v>
      </c>
      <c r="AC16" s="125">
        <f t="shared" si="2"/>
        <v>252649</v>
      </c>
      <c r="AD16" s="133">
        <f t="shared" si="12"/>
        <v>0</v>
      </c>
    </row>
    <row r="17" spans="2:44" ht="27.75" customHeight="1">
      <c r="B17" s="120" t="s">
        <v>8</v>
      </c>
      <c r="C17" s="121"/>
      <c r="D17" s="137">
        <v>132670</v>
      </c>
      <c r="E17" s="39">
        <f t="shared" si="3"/>
        <v>0</v>
      </c>
      <c r="F17" s="121"/>
      <c r="G17" s="137">
        <v>51541</v>
      </c>
      <c r="H17" s="123">
        <f t="shared" si="4"/>
        <v>0</v>
      </c>
      <c r="I17" s="124">
        <f t="shared" si="0"/>
        <v>0</v>
      </c>
      <c r="J17" s="125">
        <f t="shared" si="1"/>
        <v>184211</v>
      </c>
      <c r="K17" s="103">
        <f t="shared" si="5"/>
        <v>0</v>
      </c>
      <c r="L17" s="126"/>
      <c r="M17" s="137">
        <v>10390</v>
      </c>
      <c r="N17" s="102">
        <f t="shared" si="6"/>
        <v>0</v>
      </c>
      <c r="O17" s="121"/>
      <c r="P17" s="137">
        <v>11267</v>
      </c>
      <c r="Q17" s="106">
        <f t="shared" si="7"/>
        <v>0</v>
      </c>
      <c r="R17" s="127"/>
      <c r="S17" s="134"/>
      <c r="T17" s="124">
        <f t="shared" si="8"/>
        <v>0</v>
      </c>
      <c r="U17" s="125">
        <f t="shared" si="9"/>
        <v>21657</v>
      </c>
      <c r="V17" s="103">
        <f t="shared" si="10"/>
        <v>0</v>
      </c>
      <c r="W17" s="126"/>
      <c r="X17" s="137">
        <v>680</v>
      </c>
      <c r="Y17" s="102">
        <f t="shared" si="11"/>
        <v>0</v>
      </c>
      <c r="Z17" s="129"/>
      <c r="AA17" s="130">
        <v>6192</v>
      </c>
      <c r="AB17" s="131">
        <f t="shared" si="13"/>
        <v>0</v>
      </c>
      <c r="AC17" s="125">
        <f t="shared" si="2"/>
        <v>212740</v>
      </c>
      <c r="AD17" s="133">
        <f t="shared" si="12"/>
        <v>0</v>
      </c>
    </row>
    <row r="18" spans="2:44" ht="27.75" customHeight="1">
      <c r="B18" s="101" t="s">
        <v>45</v>
      </c>
      <c r="C18" s="157">
        <f>SUBTOTAL(9,C12:C17)</f>
        <v>0</v>
      </c>
      <c r="D18" s="158">
        <v>880040</v>
      </c>
      <c r="E18" s="55">
        <f t="shared" si="3"/>
        <v>0</v>
      </c>
      <c r="F18" s="157">
        <f>SUBTOTAL(9,F12:F17)</f>
        <v>0</v>
      </c>
      <c r="G18" s="158">
        <v>407001</v>
      </c>
      <c r="H18" s="56">
        <f t="shared" si="4"/>
        <v>0</v>
      </c>
      <c r="I18" s="159">
        <f>SUBTOTAL(9,I12:I17)</f>
        <v>0</v>
      </c>
      <c r="J18" s="160">
        <f>SUBTOTAL(9,J12:J17)</f>
        <v>1287041</v>
      </c>
      <c r="K18" s="161">
        <f t="shared" si="5"/>
        <v>0</v>
      </c>
      <c r="L18" s="162">
        <f>SUBTOTAL(9,L12:L17)</f>
        <v>0</v>
      </c>
      <c r="M18" s="158">
        <v>63123</v>
      </c>
      <c r="N18" s="55">
        <f t="shared" si="6"/>
        <v>0</v>
      </c>
      <c r="O18" s="157">
        <f>SUBTOTAL(9,O12:O17)</f>
        <v>0</v>
      </c>
      <c r="P18" s="158">
        <v>87698</v>
      </c>
      <c r="Q18" s="55">
        <f t="shared" si="7"/>
        <v>0</v>
      </c>
      <c r="R18" s="157"/>
      <c r="S18" s="163">
        <f>SUBTOTAL(9,S12:S17)</f>
        <v>1</v>
      </c>
      <c r="T18" s="159">
        <f>SUBTOTAL(9,T12:T17)</f>
        <v>0</v>
      </c>
      <c r="U18" s="160">
        <f>SUBTOTAL(9,U12:U17)</f>
        <v>150822</v>
      </c>
      <c r="V18" s="161">
        <f t="shared" si="10"/>
        <v>0</v>
      </c>
      <c r="W18" s="162">
        <f>SUBTOTAL(9,W12:W17)</f>
        <v>0</v>
      </c>
      <c r="X18" s="158">
        <v>4490</v>
      </c>
      <c r="Y18" s="55">
        <f t="shared" si="11"/>
        <v>0</v>
      </c>
      <c r="Z18" s="164">
        <f>SUBTOTAL(9,Z12:Z17)</f>
        <v>0</v>
      </c>
      <c r="AA18" s="165">
        <v>36283</v>
      </c>
      <c r="AB18" s="159">
        <f>SUBTOTAL(9,AB12:AB17)</f>
        <v>0</v>
      </c>
      <c r="AC18" s="160">
        <f>SUBTOTAL(9,AC12:AC17)</f>
        <v>1478636</v>
      </c>
      <c r="AD18" s="166">
        <f t="shared" si="12"/>
        <v>0</v>
      </c>
    </row>
    <row r="19" spans="2:44" ht="27.75" customHeight="1" thickBot="1">
      <c r="B19" s="167" t="s">
        <v>0</v>
      </c>
      <c r="C19" s="168">
        <f>SUBTOTAL(9,C5:C18)</f>
        <v>147918</v>
      </c>
      <c r="D19" s="169">
        <v>1753678</v>
      </c>
      <c r="E19" s="58">
        <f t="shared" si="3"/>
        <v>8.4347297508436547</v>
      </c>
      <c r="F19" s="168">
        <f>SUBTOTAL(9,F5:F18)</f>
        <v>68249</v>
      </c>
      <c r="G19" s="169">
        <v>764799</v>
      </c>
      <c r="H19" s="59">
        <f t="shared" si="4"/>
        <v>8.9237825886278621</v>
      </c>
      <c r="I19" s="60">
        <f>SUBTOTAL(9,I5:I18)</f>
        <v>216167</v>
      </c>
      <c r="J19" s="61">
        <f>SUBTOTAL(9,J5:J18)</f>
        <v>2518477</v>
      </c>
      <c r="K19" s="62">
        <f t="shared" si="5"/>
        <v>8.5832429678730442</v>
      </c>
      <c r="L19" s="170">
        <f>SUBTOTAL(9,L5:L18)</f>
        <v>8215</v>
      </c>
      <c r="M19" s="169">
        <v>120110</v>
      </c>
      <c r="N19" s="58">
        <f t="shared" si="6"/>
        <v>6.8395637332445256</v>
      </c>
      <c r="O19" s="168">
        <f>SUBTOTAL(9,O5:O18)</f>
        <v>10654</v>
      </c>
      <c r="P19" s="169">
        <v>167809</v>
      </c>
      <c r="Q19" s="58">
        <f t="shared" si="7"/>
        <v>6.3488847439648648</v>
      </c>
      <c r="R19" s="168">
        <f>SUBTOTAL(9,R5:R18)</f>
        <v>0</v>
      </c>
      <c r="S19" s="171">
        <f>SUBTOTAL(9,S5:S18)</f>
        <v>1</v>
      </c>
      <c r="T19" s="60">
        <f>SUBTOTAL(9,T5:T18)</f>
        <v>18869</v>
      </c>
      <c r="U19" s="61">
        <f>SUBTOTAL(9,U5:U18)</f>
        <v>287920</v>
      </c>
      <c r="V19" s="62">
        <f t="shared" si="10"/>
        <v>6.5535565434843015</v>
      </c>
      <c r="W19" s="170">
        <f>SUBTOTAL(9,W5:W18)</f>
        <v>671</v>
      </c>
      <c r="X19" s="169">
        <v>9285</v>
      </c>
      <c r="Y19" s="58">
        <f t="shared" si="11"/>
        <v>7.2267097469036079</v>
      </c>
      <c r="Z19" s="172">
        <f>SUBTOTAL(9,Z5:Z18)</f>
        <v>4583</v>
      </c>
      <c r="AA19" s="173">
        <v>70709</v>
      </c>
      <c r="AB19" s="60">
        <f>SUBTOTAL(9,AB5:AB18)</f>
        <v>240290</v>
      </c>
      <c r="AC19" s="61">
        <f>SUBTOTAL(9,AC5:AC18)</f>
        <v>2886214</v>
      </c>
      <c r="AD19" s="174">
        <f t="shared" si="12"/>
        <v>8.325439485776176</v>
      </c>
    </row>
    <row r="20" spans="2:44" ht="18.75" customHeight="1">
      <c r="B20" s="175"/>
      <c r="C20" s="176"/>
      <c r="D20" s="177"/>
      <c r="E20" s="66"/>
      <c r="F20" s="176"/>
      <c r="G20" s="177"/>
      <c r="H20" s="66"/>
      <c r="I20" s="176"/>
      <c r="J20" s="177"/>
      <c r="K20" s="66"/>
      <c r="L20" s="176"/>
      <c r="M20" s="177"/>
      <c r="N20" s="66"/>
      <c r="O20" s="176"/>
      <c r="P20" s="177"/>
      <c r="Q20" s="66"/>
      <c r="R20" s="178"/>
      <c r="S20" s="178"/>
      <c r="T20" s="176"/>
      <c r="U20" s="177"/>
      <c r="V20" s="66"/>
      <c r="W20" s="176"/>
      <c r="X20" s="177"/>
      <c r="Y20" s="66"/>
      <c r="Z20" s="179"/>
      <c r="AA20" s="179"/>
      <c r="AB20" s="180" t="s">
        <v>46</v>
      </c>
      <c r="AC20" s="180"/>
      <c r="AD20" s="180"/>
    </row>
    <row r="21" spans="2:44" ht="14.25" customHeight="1">
      <c r="B21" s="107"/>
      <c r="C21" s="181"/>
      <c r="D21" s="181"/>
      <c r="E21" s="181"/>
      <c r="F21" s="182"/>
      <c r="G21" s="182"/>
      <c r="H21" s="182"/>
      <c r="I21" s="182"/>
      <c r="J21" s="182"/>
      <c r="K21" s="182"/>
      <c r="L21" s="182" t="s">
        <v>70</v>
      </c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3"/>
      <c r="AC21" s="182"/>
      <c r="AD21" s="184"/>
    </row>
    <row r="22" spans="2:44" ht="26.25" customHeight="1">
      <c r="B22" s="107"/>
      <c r="C22" s="181"/>
      <c r="D22" s="181"/>
      <c r="E22" s="181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07"/>
      <c r="X22" s="107"/>
      <c r="Y22" s="107"/>
      <c r="Z22" s="107"/>
      <c r="AA22" s="107"/>
      <c r="AB22" s="107"/>
      <c r="AC22" s="107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</row>
    <row r="23" spans="2:44" ht="22.5" customHeight="1">
      <c r="AF23" s="186"/>
      <c r="AG23" s="183"/>
    </row>
    <row r="24" spans="2:44" ht="22.5" customHeight="1">
      <c r="O24" s="108" t="s">
        <v>71</v>
      </c>
      <c r="AF24" s="186"/>
      <c r="AG24" s="183"/>
    </row>
    <row r="25" spans="2:44" ht="22.5" customHeight="1">
      <c r="AF25" s="186"/>
      <c r="AG25" s="183"/>
    </row>
    <row r="26" spans="2:44" ht="22.5" customHeight="1">
      <c r="AF26" s="186"/>
      <c r="AG26" s="183"/>
    </row>
    <row r="27" spans="2:44" ht="22.5" customHeight="1">
      <c r="AF27" s="186"/>
      <c r="AG27" s="183"/>
    </row>
    <row r="28" spans="2:44" ht="22.5" customHeight="1">
      <c r="AG28" s="183"/>
    </row>
    <row r="29" spans="2:44">
      <c r="O29" s="108" t="s">
        <v>72</v>
      </c>
    </row>
  </sheetData>
  <sheetProtection selectLockedCells="1" selectUnlockedCells="1"/>
  <mergeCells count="15">
    <mergeCell ref="C3:E3"/>
    <mergeCell ref="B2:C2"/>
    <mergeCell ref="AB2:AC2"/>
    <mergeCell ref="A1:AB1"/>
    <mergeCell ref="T3:V3"/>
    <mergeCell ref="F3:H3"/>
    <mergeCell ref="AB3:AB4"/>
    <mergeCell ref="R3:S3"/>
    <mergeCell ref="Z3:AA3"/>
    <mergeCell ref="AC3:AC4"/>
    <mergeCell ref="AD3:AD4"/>
    <mergeCell ref="W3:Y3"/>
    <mergeCell ref="O3:Q3"/>
    <mergeCell ref="L3:N3"/>
    <mergeCell ref="I3:K3"/>
  </mergeCells>
  <phoneticPr fontId="2"/>
  <conditionalFormatting sqref="E5:E19 H5:H19 K5:K19 N5:N19 Q5:Q19 V5:V19 Y5:Y19 AD5:AD19 AA11 AA18:AA19">
    <cfRule type="cellIs" dxfId="1" priority="1" stopIfTrue="1" operator="lessThan">
      <formula>100</formula>
    </cfRule>
  </conditionalFormatting>
  <printOptions gridLinesSet="0"/>
  <pageMargins left="0.2" right="0.19685039370078741" top="0.86614173228346458" bottom="0.19685039370078741" header="0.35433070866141736" footer="0.19685039370078741"/>
  <pageSetup paperSize="9" scale="76" orientation="landscape" verticalDpi="400" r:id="rId1"/>
  <headerFooter alignWithMargins="0">
    <oddHeader>&amp;R&amp;"メイリオ,レギュラー"&amp;6Chiba-JADA
&amp;D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6"/>
  </sheetPr>
  <dimension ref="A1:AF24"/>
  <sheetViews>
    <sheetView showGridLines="0" showZeros="0" view="pageBreakPreview" zoomScaleNormal="100" zoomScaleSheetLayoutView="100" workbookViewId="0">
      <pane xSplit="1" ySplit="4" topLeftCell="B5" activePane="bottomRight" state="frozen"/>
      <selection activeCell="AC14" sqref="AC14"/>
      <selection pane="topRight" activeCell="AC14" sqref="AC14"/>
      <selection pane="bottomLeft" activeCell="AC14" sqref="AC14"/>
      <selection pane="bottomRight" activeCell="F6" sqref="F6"/>
    </sheetView>
  </sheetViews>
  <sheetFormatPr defaultRowHeight="12"/>
  <cols>
    <col min="1" max="1" width="8.375" style="17" customWidth="1"/>
    <col min="2" max="2" width="8.5" style="17" bestFit="1" customWidth="1"/>
    <col min="3" max="3" width="8.625" style="17" bestFit="1" customWidth="1"/>
    <col min="4" max="4" width="6.75" style="17" bestFit="1" customWidth="1"/>
    <col min="5" max="6" width="8.375" style="17" customWidth="1"/>
    <col min="7" max="7" width="6" style="17" customWidth="1"/>
    <col min="8" max="9" width="10.25" style="17" customWidth="1"/>
    <col min="10" max="10" width="6.625" style="17" customWidth="1"/>
    <col min="11" max="15" width="5.5" style="17" customWidth="1"/>
    <col min="16" max="17" width="8.625" style="17" customWidth="1"/>
    <col min="18" max="18" width="5.875" style="17" customWidth="1"/>
    <col min="19" max="19" width="6.5" style="17" customWidth="1"/>
    <col min="20" max="26" width="6.875" style="17" customWidth="1"/>
    <col min="27" max="31" width="9.125" style="17" bestFit="1" customWidth="1"/>
    <col min="32" max="32" width="9.25" style="17" bestFit="1" customWidth="1"/>
    <col min="33" max="16384" width="9" style="17"/>
  </cols>
  <sheetData>
    <row r="1" spans="1:32" ht="31.5" customHeight="1">
      <c r="A1" s="274" t="s">
        <v>63</v>
      </c>
      <c r="B1" s="274"/>
      <c r="C1" s="274"/>
      <c r="D1" s="274"/>
      <c r="E1" s="274"/>
      <c r="F1" s="274"/>
      <c r="G1" s="274"/>
      <c r="H1" s="274"/>
      <c r="I1" s="274"/>
      <c r="J1" s="274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</row>
    <row r="2" spans="1:32" ht="24" customHeight="1" thickBot="1">
      <c r="A2" s="18" t="s">
        <v>77</v>
      </c>
      <c r="I2" s="297" t="s">
        <v>81</v>
      </c>
      <c r="J2" s="297"/>
    </row>
    <row r="3" spans="1:32" ht="27.75" customHeight="1">
      <c r="A3" s="302"/>
      <c r="B3" s="299" t="s">
        <v>64</v>
      </c>
      <c r="C3" s="300"/>
      <c r="D3" s="301"/>
      <c r="E3" s="299" t="s">
        <v>65</v>
      </c>
      <c r="F3" s="300"/>
      <c r="G3" s="300"/>
      <c r="H3" s="275" t="s">
        <v>52</v>
      </c>
      <c r="I3" s="256" t="s">
        <v>53</v>
      </c>
      <c r="J3" s="269" t="s">
        <v>54</v>
      </c>
    </row>
    <row r="4" spans="1:32" ht="27.75" customHeight="1">
      <c r="A4" s="303"/>
      <c r="B4" s="20" t="s">
        <v>26</v>
      </c>
      <c r="C4" s="27" t="s">
        <v>56</v>
      </c>
      <c r="D4" s="28" t="s">
        <v>10</v>
      </c>
      <c r="E4" s="20" t="s">
        <v>26</v>
      </c>
      <c r="F4" s="27" t="s">
        <v>58</v>
      </c>
      <c r="G4" s="29" t="s">
        <v>10</v>
      </c>
      <c r="H4" s="276"/>
      <c r="I4" s="278"/>
      <c r="J4" s="270"/>
    </row>
    <row r="5" spans="1:32" ht="27.75" customHeight="1">
      <c r="A5" s="223" t="s">
        <v>75</v>
      </c>
      <c r="B5" s="199">
        <v>111541</v>
      </c>
      <c r="C5" s="200">
        <v>92267</v>
      </c>
      <c r="D5" s="39">
        <f t="shared" ref="D5:D19" si="0">IF(ISERROR(B5*100/C5),"",(B5*100/C5))</f>
        <v>120.88937539965535</v>
      </c>
      <c r="E5" s="121">
        <v>25808</v>
      </c>
      <c r="F5" s="122">
        <v>25683</v>
      </c>
      <c r="G5" s="40">
        <f t="shared" ref="G5:G19" si="1">IF(ISERROR(E5*100/F5),"",(E5*100/F5))</f>
        <v>100.48670326675233</v>
      </c>
      <c r="H5" s="201">
        <f>B5+E5</f>
        <v>137349</v>
      </c>
      <c r="I5" s="202">
        <f>C5+F5</f>
        <v>117950</v>
      </c>
      <c r="J5" s="82">
        <f t="shared" ref="J5:J19" si="2">IF(ISERROR(H5*100/I5),"",(H5*100/I5))</f>
        <v>116.44679949130987</v>
      </c>
    </row>
    <row r="6" spans="1:32" ht="27.75" customHeight="1">
      <c r="A6" s="223" t="s">
        <v>59</v>
      </c>
      <c r="B6" s="199"/>
      <c r="C6" s="200">
        <v>95855</v>
      </c>
      <c r="D6" s="39">
        <f t="shared" si="0"/>
        <v>0</v>
      </c>
      <c r="E6" s="121"/>
      <c r="F6" s="122">
        <v>22196</v>
      </c>
      <c r="G6" s="40">
        <f t="shared" si="1"/>
        <v>0</v>
      </c>
      <c r="H6" s="201">
        <f t="shared" ref="H6:H19" si="3">B6+E6</f>
        <v>0</v>
      </c>
      <c r="I6" s="203">
        <f>C6+F6</f>
        <v>118051</v>
      </c>
      <c r="J6" s="84">
        <f t="shared" si="2"/>
        <v>0</v>
      </c>
      <c r="N6" s="17" t="s">
        <v>67</v>
      </c>
    </row>
    <row r="7" spans="1:32" ht="27.75" customHeight="1">
      <c r="A7" s="223" t="s">
        <v>60</v>
      </c>
      <c r="B7" s="199"/>
      <c r="C7" s="200">
        <v>115318</v>
      </c>
      <c r="D7" s="39">
        <f t="shared" si="0"/>
        <v>0</v>
      </c>
      <c r="E7" s="121"/>
      <c r="F7" s="122">
        <v>32910</v>
      </c>
      <c r="G7" s="40">
        <f t="shared" si="1"/>
        <v>0</v>
      </c>
      <c r="H7" s="201">
        <f t="shared" si="3"/>
        <v>0</v>
      </c>
      <c r="I7" s="203">
        <f>C7+F7</f>
        <v>148228</v>
      </c>
      <c r="J7" s="84">
        <f t="shared" si="2"/>
        <v>0</v>
      </c>
    </row>
    <row r="8" spans="1:32" ht="27.75" customHeight="1">
      <c r="A8" s="223" t="s">
        <v>13</v>
      </c>
      <c r="B8" s="199"/>
      <c r="C8" s="200">
        <v>77129</v>
      </c>
      <c r="D8" s="39">
        <f t="shared" si="0"/>
        <v>0</v>
      </c>
      <c r="E8" s="121"/>
      <c r="F8" s="122">
        <v>25681</v>
      </c>
      <c r="G8" s="40">
        <f t="shared" si="1"/>
        <v>0</v>
      </c>
      <c r="H8" s="201">
        <f t="shared" si="3"/>
        <v>0</v>
      </c>
      <c r="I8" s="204">
        <f>C8+F8</f>
        <v>102810</v>
      </c>
      <c r="J8" s="84">
        <f t="shared" si="2"/>
        <v>0</v>
      </c>
    </row>
    <row r="9" spans="1:32" ht="27.75" customHeight="1">
      <c r="A9" s="223" t="s">
        <v>1</v>
      </c>
      <c r="B9" s="199"/>
      <c r="C9" s="200">
        <v>84634</v>
      </c>
      <c r="D9" s="39">
        <f t="shared" si="0"/>
        <v>0</v>
      </c>
      <c r="E9" s="121"/>
      <c r="F9" s="122">
        <v>26129</v>
      </c>
      <c r="G9" s="40">
        <f t="shared" si="1"/>
        <v>0</v>
      </c>
      <c r="H9" s="201">
        <f t="shared" si="3"/>
        <v>0</v>
      </c>
      <c r="I9" s="204">
        <f>C9+F9</f>
        <v>110763</v>
      </c>
      <c r="J9" s="84">
        <f t="shared" si="2"/>
        <v>0</v>
      </c>
    </row>
    <row r="10" spans="1:32" ht="27.75" customHeight="1">
      <c r="A10" s="224" t="s">
        <v>2</v>
      </c>
      <c r="B10" s="205"/>
      <c r="C10" s="206">
        <v>100773</v>
      </c>
      <c r="D10" s="44">
        <f t="shared" si="0"/>
        <v>0</v>
      </c>
      <c r="E10" s="136"/>
      <c r="F10" s="137">
        <v>31265</v>
      </c>
      <c r="G10" s="45">
        <f t="shared" si="1"/>
        <v>0</v>
      </c>
      <c r="H10" s="207">
        <f t="shared" si="3"/>
        <v>0</v>
      </c>
      <c r="I10" s="208">
        <f>C10+F10</f>
        <v>132038</v>
      </c>
      <c r="J10" s="89">
        <f t="shared" si="2"/>
        <v>0</v>
      </c>
    </row>
    <row r="11" spans="1:32" ht="27.75" customHeight="1">
      <c r="A11" s="47" t="s">
        <v>44</v>
      </c>
      <c r="B11" s="209">
        <f>SUBTOTAL(9,B5:B10)</f>
        <v>111541</v>
      </c>
      <c r="C11" s="210">
        <v>565978</v>
      </c>
      <c r="D11" s="48">
        <f t="shared" si="0"/>
        <v>19.707656481347332</v>
      </c>
      <c r="E11" s="148">
        <f>SUBTOTAL(9,E5:E10)</f>
        <v>25808</v>
      </c>
      <c r="F11" s="211">
        <v>163824</v>
      </c>
      <c r="G11" s="90">
        <f t="shared" si="1"/>
        <v>15.753491551909367</v>
      </c>
      <c r="H11" s="212">
        <f t="shared" si="3"/>
        <v>137349</v>
      </c>
      <c r="I11" s="213">
        <f>SUBTOTAL(9,I5:I10)</f>
        <v>729840</v>
      </c>
      <c r="J11" s="91">
        <f t="shared" si="2"/>
        <v>18.819056231502795</v>
      </c>
    </row>
    <row r="12" spans="1:32" ht="27.75" customHeight="1">
      <c r="A12" s="223" t="s">
        <v>3</v>
      </c>
      <c r="B12" s="199"/>
      <c r="C12" s="200">
        <v>109020</v>
      </c>
      <c r="D12" s="39">
        <f t="shared" si="0"/>
        <v>0</v>
      </c>
      <c r="E12" s="121"/>
      <c r="F12" s="122">
        <v>32960</v>
      </c>
      <c r="G12" s="40">
        <f t="shared" si="1"/>
        <v>0</v>
      </c>
      <c r="H12" s="201">
        <f t="shared" si="3"/>
        <v>0</v>
      </c>
      <c r="I12" s="214">
        <f t="shared" ref="I12:I17" si="4">C12+F12</f>
        <v>141980</v>
      </c>
      <c r="J12" s="84">
        <f t="shared" si="2"/>
        <v>0</v>
      </c>
      <c r="T12" s="74"/>
      <c r="U12" s="72"/>
    </row>
    <row r="13" spans="1:32" ht="27.75" customHeight="1">
      <c r="A13" s="223" t="s">
        <v>4</v>
      </c>
      <c r="B13" s="199"/>
      <c r="C13" s="200">
        <v>91083</v>
      </c>
      <c r="D13" s="39">
        <f t="shared" si="0"/>
        <v>0</v>
      </c>
      <c r="E13" s="121"/>
      <c r="F13" s="122">
        <v>28704</v>
      </c>
      <c r="G13" s="40">
        <f t="shared" si="1"/>
        <v>0</v>
      </c>
      <c r="H13" s="201">
        <f t="shared" si="3"/>
        <v>0</v>
      </c>
      <c r="I13" s="214">
        <f t="shared" si="4"/>
        <v>119787</v>
      </c>
      <c r="J13" s="84">
        <f t="shared" si="2"/>
        <v>0</v>
      </c>
      <c r="T13" s="74"/>
      <c r="U13" s="72"/>
    </row>
    <row r="14" spans="1:32" ht="27.75" customHeight="1">
      <c r="A14" s="223" t="s">
        <v>5</v>
      </c>
      <c r="B14" s="199"/>
      <c r="C14" s="200">
        <v>125813</v>
      </c>
      <c r="D14" s="39">
        <f t="shared" si="0"/>
        <v>0</v>
      </c>
      <c r="E14" s="121"/>
      <c r="F14" s="122">
        <v>38542</v>
      </c>
      <c r="G14" s="40">
        <f t="shared" si="1"/>
        <v>0</v>
      </c>
      <c r="H14" s="201">
        <f t="shared" si="3"/>
        <v>0</v>
      </c>
      <c r="I14" s="214">
        <f t="shared" si="4"/>
        <v>164355</v>
      </c>
      <c r="J14" s="84">
        <f t="shared" si="2"/>
        <v>0</v>
      </c>
      <c r="T14" s="74"/>
      <c r="U14" s="72"/>
    </row>
    <row r="15" spans="1:32" ht="27.75" customHeight="1">
      <c r="A15" s="223" t="s">
        <v>6</v>
      </c>
      <c r="B15" s="199"/>
      <c r="C15" s="200">
        <v>106203</v>
      </c>
      <c r="D15" s="39">
        <f t="shared" si="0"/>
        <v>0</v>
      </c>
      <c r="E15" s="121"/>
      <c r="F15" s="122">
        <v>36975</v>
      </c>
      <c r="G15" s="40">
        <f t="shared" si="1"/>
        <v>0</v>
      </c>
      <c r="H15" s="201">
        <f t="shared" si="3"/>
        <v>0</v>
      </c>
      <c r="I15" s="214">
        <f t="shared" si="4"/>
        <v>143178</v>
      </c>
      <c r="J15" s="84">
        <f t="shared" si="2"/>
        <v>0</v>
      </c>
      <c r="T15" s="74"/>
      <c r="U15" s="72"/>
    </row>
    <row r="16" spans="1:32" ht="27.75" customHeight="1">
      <c r="A16" s="223" t="s">
        <v>7</v>
      </c>
      <c r="B16" s="199"/>
      <c r="C16" s="200">
        <v>108187</v>
      </c>
      <c r="D16" s="39">
        <f t="shared" si="0"/>
        <v>0</v>
      </c>
      <c r="E16" s="121"/>
      <c r="F16" s="122">
        <v>31500</v>
      </c>
      <c r="G16" s="40">
        <f t="shared" si="1"/>
        <v>0</v>
      </c>
      <c r="H16" s="201">
        <f t="shared" si="3"/>
        <v>0</v>
      </c>
      <c r="I16" s="214">
        <f t="shared" si="4"/>
        <v>139687</v>
      </c>
      <c r="J16" s="84">
        <f t="shared" si="2"/>
        <v>0</v>
      </c>
      <c r="T16" s="74"/>
      <c r="U16" s="72"/>
    </row>
    <row r="17" spans="1:21" ht="27.75" customHeight="1">
      <c r="A17" s="223" t="s">
        <v>8</v>
      </c>
      <c r="B17" s="199"/>
      <c r="C17" s="206">
        <v>95812</v>
      </c>
      <c r="D17" s="39">
        <f t="shared" si="0"/>
        <v>0</v>
      </c>
      <c r="E17" s="121"/>
      <c r="F17" s="137">
        <v>23228</v>
      </c>
      <c r="G17" s="40">
        <f t="shared" si="1"/>
        <v>0</v>
      </c>
      <c r="H17" s="201">
        <f t="shared" si="3"/>
        <v>0</v>
      </c>
      <c r="I17" s="214">
        <f t="shared" si="4"/>
        <v>119040</v>
      </c>
      <c r="J17" s="215">
        <f t="shared" si="2"/>
        <v>0</v>
      </c>
      <c r="T17" s="74"/>
      <c r="U17" s="72"/>
    </row>
    <row r="18" spans="1:21" ht="27.75" customHeight="1">
      <c r="A18" s="54" t="s">
        <v>45</v>
      </c>
      <c r="B18" s="216">
        <f>SUBTOTAL(9,B12:B17)</f>
        <v>0</v>
      </c>
      <c r="C18" s="217">
        <v>636118</v>
      </c>
      <c r="D18" s="55">
        <f t="shared" si="0"/>
        <v>0</v>
      </c>
      <c r="E18" s="157">
        <f>SUBTOTAL(9,E12:E17)</f>
        <v>0</v>
      </c>
      <c r="F18" s="218">
        <v>191909</v>
      </c>
      <c r="G18" s="56">
        <f t="shared" si="1"/>
        <v>0</v>
      </c>
      <c r="H18" s="219">
        <f t="shared" si="3"/>
        <v>0</v>
      </c>
      <c r="I18" s="220">
        <f>SUBTOTAL(9,I12:I17)</f>
        <v>828027</v>
      </c>
      <c r="J18" s="92">
        <f t="shared" si="2"/>
        <v>0</v>
      </c>
      <c r="T18" s="74"/>
      <c r="U18" s="72"/>
    </row>
    <row r="19" spans="1:21" ht="27.75" customHeight="1" thickBot="1">
      <c r="A19" s="225" t="s">
        <v>0</v>
      </c>
      <c r="B19" s="221">
        <f>SUBTOTAL(9,B5:B17)</f>
        <v>111541</v>
      </c>
      <c r="C19" s="222">
        <v>1202096</v>
      </c>
      <c r="D19" s="94">
        <f t="shared" si="0"/>
        <v>9.2788762295191063</v>
      </c>
      <c r="E19" s="221">
        <f>SUBTOTAL(9,E5:E17)</f>
        <v>25808</v>
      </c>
      <c r="F19" s="222">
        <v>355733</v>
      </c>
      <c r="G19" s="96">
        <f t="shared" si="1"/>
        <v>7.2548793617685172</v>
      </c>
      <c r="H19" s="197">
        <f t="shared" si="3"/>
        <v>137349</v>
      </c>
      <c r="I19" s="198">
        <f>SUBTOTAL(9,I5:I17)</f>
        <v>1557867</v>
      </c>
      <c r="J19" s="99">
        <f t="shared" si="2"/>
        <v>8.8164779149953105</v>
      </c>
      <c r="T19" s="74"/>
      <c r="U19" s="72"/>
    </row>
    <row r="20" spans="1:21" ht="15.75" customHeight="1">
      <c r="H20" s="74"/>
      <c r="I20" s="298" t="s">
        <v>66</v>
      </c>
      <c r="J20" s="298"/>
      <c r="T20" s="74"/>
      <c r="U20" s="72"/>
    </row>
    <row r="21" spans="1:21" ht="22.5" customHeight="1">
      <c r="B21" s="296"/>
      <c r="C21" s="296"/>
      <c r="D21" s="296"/>
      <c r="T21" s="74"/>
      <c r="U21" s="72"/>
    </row>
    <row r="22" spans="1:21" ht="22.5" customHeight="1">
      <c r="T22" s="74"/>
      <c r="U22" s="72"/>
    </row>
    <row r="23" spans="1:21" ht="22.5" customHeight="1">
      <c r="T23" s="74"/>
      <c r="U23" s="72"/>
    </row>
    <row r="24" spans="1:21" ht="22.5" customHeight="1">
      <c r="U24" s="72"/>
    </row>
  </sheetData>
  <mergeCells count="10">
    <mergeCell ref="B21:D21"/>
    <mergeCell ref="I2:J2"/>
    <mergeCell ref="I20:J20"/>
    <mergeCell ref="A1:J1"/>
    <mergeCell ref="J3:J4"/>
    <mergeCell ref="B3:D3"/>
    <mergeCell ref="E3:G3"/>
    <mergeCell ref="I3:I4"/>
    <mergeCell ref="A3:A4"/>
    <mergeCell ref="H3:H4"/>
  </mergeCells>
  <phoneticPr fontId="2"/>
  <conditionalFormatting sqref="D5:D19 G5:G19 J5:J19">
    <cfRule type="cellIs" dxfId="0" priority="1" stopIfTrue="1" operator="lessThan">
      <formula>100</formula>
    </cfRule>
  </conditionalFormatting>
  <hyperlinks>
    <hyperlink ref="A1:J1" location="目次!A1" tooltip="目次に戻ります" display="車種別軽自動車届出台数（全国）" xr:uid="{00000000-0004-0000-0400-000000000000}"/>
  </hyperlinks>
  <printOptions horizontalCentered="1" gridLinesSet="0"/>
  <pageMargins left="0.19685039370078741" right="0.19685039370078741" top="0.94488188976377963" bottom="0.19685039370078741" header="0.35433070866141736" footer="0.19685039370078741"/>
  <pageSetup paperSize="9" orientation="landscape" verticalDpi="400" r:id="rId1"/>
  <headerFooter alignWithMargins="0">
    <oddHeader>&amp;R&amp;"ＭＳ Ｐゴシック,標準"&amp;8Chiba-JADA
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目次</vt:lpstr>
      <vt:lpstr>車種別・千葉</vt:lpstr>
      <vt:lpstr>車種別・千葉 (軽)</vt:lpstr>
      <vt:lpstr>車種別・全国</vt:lpstr>
      <vt:lpstr>車種別・全国 (軽)</vt:lpstr>
      <vt:lpstr>車種別・千葉!Print_Area</vt:lpstr>
      <vt:lpstr>'車種別・千葉 (軽)'!Print_Area</vt:lpstr>
      <vt:lpstr>車種別・全国!Print_Area</vt:lpstr>
      <vt:lpstr>'車種別・全国 (軽)'!Print_Area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新車車種別台数</dc:title>
  <dc:subject>車種別</dc:subject>
  <dc:creator/>
  <cp:lastModifiedBy/>
  <cp:lastPrinted>2013-07-03T01:53:53Z</cp:lastPrinted>
  <dcterms:created xsi:type="dcterms:W3CDTF">2000-03-31T06:31:04Z</dcterms:created>
  <dcterms:modified xsi:type="dcterms:W3CDTF">2025-02-05T02:33:02Z</dcterms:modified>
</cp:coreProperties>
</file>